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3250" windowHeight="11760" activeTab="3"/>
  </bookViews>
  <sheets>
    <sheet name="Programa 11" sheetId="1" r:id="rId1"/>
    <sheet name="Programa 12" sheetId="5" r:id="rId2"/>
    <sheet name="Programa 14" sheetId="6" r:id="rId3"/>
    <sheet name="Programa 50" sheetId="7" r:id="rId4"/>
  </sheets>
  <externalReferences>
    <externalReference r:id="rId5"/>
  </externalReferences>
  <definedNames>
    <definedName name="_xlnm.Print_Area" localSheetId="0">'Programa 11'!$A$1:$J$60</definedName>
    <definedName name="_xlnm.Print_Area" localSheetId="1">'Programa 12'!$A$1:$J$39</definedName>
    <definedName name="_xlnm.Print_Area" localSheetId="2">'Programa 14'!$A$1:$J$41</definedName>
    <definedName name="_xlnm.Print_Area" localSheetId="3">'Programa 50'!$A$1:$J$61</definedName>
  </definedNames>
  <calcPr calcId="145621"/>
</workbook>
</file>

<file path=xl/calcChain.xml><?xml version="1.0" encoding="utf-8"?>
<calcChain xmlns="http://schemas.openxmlformats.org/spreadsheetml/2006/main">
  <c r="C20" i="1" l="1"/>
  <c r="F27" i="7"/>
  <c r="F26" i="7"/>
  <c r="F29" i="1"/>
  <c r="A82" i="1"/>
  <c r="F27" i="1"/>
  <c r="F26" i="1"/>
  <c r="I25" i="1"/>
  <c r="C20" i="6" l="1"/>
  <c r="J24" i="1"/>
  <c r="A20" i="1"/>
  <c r="B39" i="7" l="1"/>
  <c r="J24" i="6" l="1"/>
  <c r="B59" i="7" l="1"/>
  <c r="B47" i="7"/>
  <c r="B43" i="7"/>
  <c r="B35" i="7"/>
  <c r="B31" i="7"/>
  <c r="J28" i="7"/>
  <c r="I28" i="7"/>
  <c r="J27" i="7"/>
  <c r="I27" i="7"/>
  <c r="J26" i="7"/>
  <c r="I26" i="7"/>
  <c r="J25" i="7"/>
  <c r="I25" i="7"/>
  <c r="J24" i="7"/>
  <c r="B57" i="7"/>
  <c r="C11" i="7"/>
  <c r="C10" i="7"/>
  <c r="C9" i="7"/>
  <c r="B39" i="6"/>
  <c r="B38" i="6"/>
  <c r="B27" i="6"/>
  <c r="I24" i="6"/>
  <c r="I20" i="6"/>
  <c r="C11" i="6"/>
  <c r="C10" i="6"/>
  <c r="C9" i="6"/>
  <c r="B37" i="5"/>
  <c r="B36" i="5"/>
  <c r="B38" i="5"/>
  <c r="B27" i="5"/>
  <c r="J24" i="5"/>
  <c r="I24" i="5"/>
  <c r="C11" i="5"/>
  <c r="C10" i="5"/>
  <c r="C9" i="5"/>
  <c r="B57" i="1"/>
  <c r="B48" i="1"/>
  <c r="B44" i="1"/>
  <c r="B40" i="1"/>
  <c r="B36" i="1"/>
  <c r="B32" i="1"/>
  <c r="B59" i="1"/>
  <c r="I20" i="1"/>
  <c r="J26" i="1"/>
  <c r="J27" i="1"/>
  <c r="J28" i="1"/>
  <c r="J29" i="1"/>
  <c r="J25" i="1"/>
  <c r="I26" i="1"/>
  <c r="I27" i="1"/>
  <c r="I28" i="1"/>
  <c r="I29" i="1"/>
  <c r="B40" i="6" l="1"/>
  <c r="I20" i="5"/>
  <c r="B58" i="1"/>
  <c r="C11" i="1"/>
  <c r="C10" i="1"/>
  <c r="C9" i="1"/>
  <c r="I20" i="7" l="1"/>
  <c r="B58" i="7"/>
</calcChain>
</file>

<file path=xl/comments1.xml><?xml version="1.0" encoding="utf-8"?>
<comments xmlns="http://schemas.openxmlformats.org/spreadsheetml/2006/main">
  <authors>
    <author>Raul Barbosa</author>
  </authors>
  <commentList>
    <comment ref="G27" authorId="0">
      <text>
        <r>
          <rPr>
            <sz val="9"/>
            <color indexed="81"/>
            <rFont val="Tahoma"/>
            <family val="2"/>
          </rPr>
          <t xml:space="preserve">Este producto se mide a final de año
</t>
        </r>
      </text>
    </comment>
    <comment ref="G28" authorId="0">
      <text>
        <r>
          <rPr>
            <sz val="9"/>
            <color indexed="81"/>
            <rFont val="Tahoma"/>
            <family val="2"/>
          </rPr>
          <t>Este producto se mide a final de año</t>
        </r>
      </text>
    </comment>
    <comment ref="C29" authorId="0">
      <text>
        <r>
          <rPr>
            <sz val="9"/>
            <color indexed="81"/>
            <rFont val="Tahoma"/>
            <family val="2"/>
          </rPr>
          <t xml:space="preserve">este indicador hace referencia a 100%
</t>
        </r>
      </text>
    </comment>
    <comment ref="G29" authorId="0">
      <text>
        <r>
          <rPr>
            <sz val="9"/>
            <color indexed="81"/>
            <rFont val="Tahoma"/>
            <family val="2"/>
          </rPr>
          <t xml:space="preserve">Este producto se mide a final de año </t>
        </r>
      </text>
    </comment>
  </commentList>
</comments>
</file>

<file path=xl/comments2.xml><?xml version="1.0" encoding="utf-8"?>
<comments xmlns="http://schemas.openxmlformats.org/spreadsheetml/2006/main">
  <authors>
    <author>Raul Barbosa</author>
  </authors>
  <commentList>
    <comment ref="E24" authorId="0">
      <text>
        <r>
          <rPr>
            <sz val="9"/>
            <color indexed="81"/>
            <rFont val="Tahoma"/>
            <family val="2"/>
          </rPr>
          <t xml:space="preserve">Este producto se mide a final de año
</t>
        </r>
      </text>
    </comment>
    <comment ref="G24" authorId="0">
      <text>
        <r>
          <rPr>
            <sz val="9"/>
            <color indexed="81"/>
            <rFont val="Tahoma"/>
            <family val="2"/>
          </rPr>
          <t xml:space="preserve">Esta meta se mide a final de año
</t>
        </r>
      </text>
    </comment>
  </commentList>
</comments>
</file>

<file path=xl/comments3.xml><?xml version="1.0" encoding="utf-8"?>
<comments xmlns="http://schemas.openxmlformats.org/spreadsheetml/2006/main">
  <authors>
    <author>Raul Barbosa</author>
  </authors>
  <commentList>
    <comment ref="E26" authorId="0">
      <text>
        <r>
          <rPr>
            <b/>
            <sz val="9"/>
            <color indexed="81"/>
            <rFont val="Tahoma"/>
            <family val="2"/>
          </rPr>
          <t>Este producto se mide a final de año</t>
        </r>
        <r>
          <rPr>
            <sz val="9"/>
            <color indexed="81"/>
            <rFont val="Tahoma"/>
            <family val="2"/>
          </rPr>
          <t xml:space="preserve">
</t>
        </r>
      </text>
    </comment>
    <comment ref="G26" authorId="0">
      <text>
        <r>
          <rPr>
            <b/>
            <sz val="9"/>
            <color indexed="81"/>
            <rFont val="Tahoma"/>
            <family val="2"/>
          </rPr>
          <t>Este producto se mide a final de año</t>
        </r>
        <r>
          <rPr>
            <sz val="9"/>
            <color indexed="81"/>
            <rFont val="Tahoma"/>
            <family val="2"/>
          </rPr>
          <t xml:space="preserve">
</t>
        </r>
      </text>
    </comment>
  </commentList>
</comments>
</file>

<file path=xl/sharedStrings.xml><?xml version="1.0" encoding="utf-8"?>
<sst xmlns="http://schemas.openxmlformats.org/spreadsheetml/2006/main" count="342" uniqueCount="133">
  <si>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</si>
  <si>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</si>
  <si>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</si>
  <si>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</si>
  <si>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</si>
  <si>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</si>
  <si>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</si>
  <si>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</si>
  <si>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</si>
  <si>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</si>
  <si>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</si>
  <si>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</si>
  <si>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</si>
  <si>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</si>
  <si>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</si>
  <si>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</si>
  <si>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</si>
  <si>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</si>
  <si>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</si>
  <si>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</si>
  <si>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</si>
  <si>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</si>
  <si>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</si>
  <si>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</si>
  <si>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</si>
  <si>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</si>
  <si>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</si>
  <si>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</si>
  <si>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</si>
  <si>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</si>
  <si>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</si>
  <si>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</si>
  <si>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</si>
  <si>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</si>
  <si>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</si>
  <si>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</si>
  <si>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</si>
  <si>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</si>
  <si>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</si>
  <si>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</si>
  <si>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</si>
  <si>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</si>
  <si>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Director de Planificación y Desarrollo</t>
  </si>
  <si>
    <t>IV.II - Formulación y Ejecución trimestral de las Metas por Producto</t>
  </si>
  <si>
    <t>Ejecución Trimestral</t>
  </si>
  <si>
    <t>Programación Trimestral</t>
  </si>
  <si>
    <t>0202-MINISTERIO DE  INTERIOR Y POLICÍA</t>
  </si>
  <si>
    <t>01-MINISTERIO DE INTERIOR Y POLICIA</t>
  </si>
  <si>
    <t>0001-MINISTERIO DE INTERIOR Y POLICIA</t>
  </si>
  <si>
    <t>11 - Asistencia y prevención para seguridad ciudadana</t>
  </si>
  <si>
    <t>Cantidad de negocios controlados y regulados</t>
  </si>
  <si>
    <t xml:space="preserve">Número de armas de fuego reguladas </t>
  </si>
  <si>
    <t>Empresas que manipulan productos químicos y pirotécnicos reguladas</t>
  </si>
  <si>
    <t>Cantidad de campañas de Convivencia Ciudadana</t>
  </si>
  <si>
    <t xml:space="preserve">Porcentaje de acciones de Seguridad ciudadana implementadas </t>
  </si>
  <si>
    <t>Ing. Luis Pimentel Caraballo</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</si>
  <si>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</si>
  <si>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</si>
  <si>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12 - Servicios de control y regulación migratoria</t>
  </si>
  <si>
    <t>Número de extranjeros naturalizados</t>
  </si>
  <si>
    <t>Jóvenes estudiantes formados como Policías Auxiliares</t>
  </si>
  <si>
    <t>14-Investigación, formación y capacitación</t>
  </si>
  <si>
    <t>50 - Reducción de Crímenes y Delitos que afectan a la Seguridad Ciudadana</t>
  </si>
  <si>
    <t>N/A</t>
  </si>
  <si>
    <t>Negocios inspeccionados</t>
  </si>
  <si>
    <t xml:space="preserve">Cantidad de campañas realizadas </t>
  </si>
  <si>
    <t xml:space="preserve">Problemáticas sociales identificadas  </t>
  </si>
  <si>
    <t xml:space="preserve">Barrios intervenidos </t>
  </si>
  <si>
    <t>Reducir la violencia, crímenes y delito a la población vulnerable en los sectores intervenidos mediante las actividades de prevención focalizadas.</t>
  </si>
  <si>
    <t>I -Información Institucional</t>
  </si>
  <si>
    <t>Control de expendio de bebidas alcohólicas, a través de la supervisión del cumplimiento de las leyes y normativas vigentes en los centros de diversión (discotecas, bares, drinks, colmados y colmadones entre otros), realizando registros e inspecciones especializadas que anticipan y controlan el uso indebido de los espacios públicos alrededor de los mencionados negocios.</t>
  </si>
  <si>
    <t>1.2.2</t>
  </si>
  <si>
    <t>Consiste en desarrollar campañas de sensibilización cuyo fin es la motivación a la entrega voluntaria de las armas de fuego ilegales en toda la jurisdicción de los municipios priorizados según consta en el artículo 4 del Decreto No. 212-21, haciéndose énfasis en las zonas de impacto (barrios o sectores) con mayor incidencia de los hechos de violencia con armas de fuego.</t>
  </si>
  <si>
    <t>Fomentar la convivencia pacífica  entre la población a través de las mesas locales de prevención de seguridad, ciudadanía y género, en las que se realizan encuentros con las Instituciones Gubernamentales y sociedad civil organizada para dar respuesta y soluciones a las problemáticas sociales</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</si>
  <si>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la labor de la Policía Nacional.</t>
  </si>
  <si>
    <t>Regulación de la población extranjera en el territorio Nacional a través del otorgamiento de naturalizaciones, acorde a la Ley No. 1683/16 de abril de 1948 sobre naturalizaciones y Ley General de Migración No. 285-04.</t>
  </si>
  <si>
    <t>1.4.2</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</si>
  <si>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</si>
  <si>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t>
  </si>
  <si>
    <t>Impulsar acciones mediante una Estrategia Integral de Seguridad Ciudadana en favor de la reducción de actos violentos y delictivos, construyendo una gestión articulada e integrada para alcanzar la corresponsabilidad multisectorial.</t>
  </si>
  <si>
    <t>A través de este programa se realizan las actividades relativas a garantizar la seguridad ciudadana, conforme está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</si>
  <si>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 xml:space="preserve">La población dominicana y extranjera, familias, jóvenes en sectores y comunidades vulnerables, ciudadanos, empresas y  compañías de seguridad, armerías, polígonos, talleres de armas y compañías de productos pirotécnicos y químicos.   </t>
  </si>
  <si>
    <t>Controlar el flujo migratorio desarrollando políticas de entrada y estadía en el país.</t>
  </si>
  <si>
    <t>Población extranjera en República Dominicana.</t>
  </si>
  <si>
    <t>Regulada la permanencia y estatus de extranjeros en el país a través de las naturalizaciones, manteniendo en un 100% los controles sobre el cumplimiento estricto de los requisitos para la naturalización de extranjeros durante el periodo 2021-2025.</t>
  </si>
  <si>
    <t xml:space="preserve">A través de este programa se realizan investigaciones, se forman y capacitan jóvenes  que se incorporan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</si>
  <si>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de 18 a 30 años que desean ser insertados a la Dirección General de la Policía Nacional.</t>
  </si>
  <si>
    <t>Insertados a los organismos de seguridad, los jóvenes formados como Policía Auxiliar, logrando un mínimo de incorporados de un 75% durante el periodo 2021-2025.</t>
  </si>
  <si>
    <t>Programa mejorado y definido con un presupuesto Orientado a Resultados (PPOR), compuesto por diferentes acciones con el propósito fundamental de reducir los crimines y delitos en el Territorio Nacional, los cuales se encuentran alineados a la implementación de la  Estrategia Nacional Integral de Seguridad Ciudadana (ENISC)</t>
  </si>
  <si>
    <t>Población en general y expuesta a violencia, crímenes y delitos en las zonas priorizadas</t>
  </si>
  <si>
    <t>Reducción de la tasa de homicidios con armas de fuego de un 4.6 a un 4.0 en el año 2022</t>
  </si>
  <si>
    <r>
      <t xml:space="preserve">VI. </t>
    </r>
    <r>
      <rPr>
        <b/>
        <sz val="11"/>
        <color theme="0"/>
        <rFont val="Verdana"/>
        <family val="2"/>
      </rPr>
      <t>Oportunidades de Mejora</t>
    </r>
  </si>
  <si>
    <r>
      <t>Beneficiarios:</t>
    </r>
    <r>
      <rPr>
        <sz val="10"/>
        <color rgb="FF000000"/>
        <rFont val="Verdana"/>
        <family val="2"/>
      </rPr>
      <t xml:space="preserve"> </t>
    </r>
  </si>
  <si>
    <r>
      <rPr>
        <b/>
        <sz val="10"/>
        <rFont val="Verdana"/>
        <family val="2"/>
      </rPr>
      <t xml:space="preserve">7420- </t>
    </r>
    <r>
      <rPr>
        <sz val="10"/>
        <rFont val="Verdana"/>
        <family val="2"/>
      </rPr>
      <t>Acciones comunes P50</t>
    </r>
  </si>
  <si>
    <r>
      <rPr>
        <b/>
        <sz val="10"/>
        <rFont val="Verdana"/>
        <family val="2"/>
      </rPr>
      <t xml:space="preserve">7413- </t>
    </r>
    <r>
      <rPr>
        <sz val="10"/>
        <rFont val="Verdana"/>
        <family val="2"/>
      </rPr>
      <t>Campañas de entrega voluntaria de armas de fuego ilegales</t>
    </r>
  </si>
  <si>
    <r>
      <rPr>
        <b/>
        <sz val="10"/>
        <rFont val="Verdana"/>
        <family val="2"/>
      </rPr>
      <t xml:space="preserve">7446- </t>
    </r>
    <r>
      <rPr>
        <sz val="10"/>
        <rFont val="Verdana"/>
        <family val="2"/>
      </rPr>
      <t>Municipios con mesas locales de seguridad, ciudadanía y género en funcionamiento</t>
    </r>
  </si>
  <si>
    <r>
      <rPr>
        <b/>
        <sz val="10"/>
        <rFont val="Verdana"/>
        <family val="2"/>
      </rPr>
      <t>7447-</t>
    </r>
    <r>
      <rPr>
        <sz val="10"/>
        <rFont val="Verdana"/>
        <family val="2"/>
      </rPr>
      <t xml:space="preserve"> Ciudadanos expuestos a violencia, crímenes y delitos que participan en las actividades de prevención.</t>
    </r>
  </si>
  <si>
    <r>
      <rPr>
        <b/>
        <sz val="10"/>
        <rFont val="Verdana"/>
        <family val="2"/>
      </rPr>
      <t>6105-</t>
    </r>
    <r>
      <rPr>
        <sz val="10"/>
        <rFont val="Verdana"/>
        <family val="2"/>
      </rPr>
      <t xml:space="preserve"> Negocios que comercializan armas de fuego controlados y regulados en sus operaciones</t>
    </r>
  </si>
  <si>
    <r>
      <rPr>
        <b/>
        <sz val="10"/>
        <rFont val="Verdana"/>
        <family val="2"/>
      </rPr>
      <t>6864-</t>
    </r>
    <r>
      <rPr>
        <sz val="10"/>
        <rFont val="Verdana"/>
        <family val="2"/>
      </rPr>
      <t xml:space="preserve"> Personas físicas y jurídicas con derecho de tenencia y porte de armas de fuego reguladas</t>
    </r>
  </si>
  <si>
    <r>
      <rPr>
        <b/>
        <sz val="10"/>
        <rFont val="Verdana"/>
        <family val="2"/>
      </rPr>
      <t>7744-</t>
    </r>
    <r>
      <rPr>
        <sz val="10"/>
        <rFont val="Verdana"/>
        <family val="2"/>
      </rPr>
      <t xml:space="preserve"> Empresas de manipulación de productos pirotécnicos y químicos reguladas</t>
    </r>
  </si>
  <si>
    <r>
      <rPr>
        <b/>
        <sz val="10"/>
        <rFont val="Verdana"/>
        <family val="2"/>
      </rPr>
      <t>7745-</t>
    </r>
    <r>
      <rPr>
        <sz val="10"/>
        <rFont val="Verdana"/>
        <family val="2"/>
      </rPr>
      <t xml:space="preserve"> Población afectada, asistida en la recepción de denuncias y la solución alternativa de conflictos (mediación).</t>
    </r>
  </si>
  <si>
    <r>
      <rPr>
        <b/>
        <sz val="10"/>
        <rFont val="Verdana"/>
        <family val="2"/>
      </rPr>
      <t>7746-</t>
    </r>
    <r>
      <rPr>
        <sz val="10"/>
        <rFont val="Verdana"/>
        <family val="2"/>
      </rPr>
      <t xml:space="preserve">  Ciudadanos y extranjeros beneficiados a través de acciones y políticas integral de seguridad ciudadana</t>
    </r>
  </si>
  <si>
    <t>Controlar y regular la tenencia y portación de armas de fuego (pistolas, revolver y escopetas) en manos de la población civil y las compañías de seguridad privada a través de la aplicación de la Ley 631-16 sobre control y regulación de armas, municiones y materiales relacionados.</t>
  </si>
  <si>
    <t>Controlar y regular la producción, almacenamiento, comercialización, transportación y manipulación de materiales pirotécnicos y químicos en el país. Otorgar los permisos correspondientes a las empresas de productos pirotécnicos y químicos.</t>
  </si>
  <si>
    <r>
      <rPr>
        <b/>
        <sz val="10"/>
        <rFont val="Verdana"/>
        <family val="2"/>
      </rPr>
      <t xml:space="preserve">7749- </t>
    </r>
    <r>
      <rPr>
        <sz val="10"/>
        <rFont val="Verdana"/>
        <family val="2"/>
      </rPr>
      <t>Extranjeros residentes con estatus migratorio regulados a través de las naturalizaciones</t>
    </r>
  </si>
  <si>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</si>
  <si>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r>
      <rPr>
        <b/>
        <sz val="10"/>
        <rFont val="Verdana"/>
        <family val="2"/>
      </rPr>
      <t>7750-</t>
    </r>
    <r>
      <rPr>
        <sz val="10"/>
        <rFont val="Verdana"/>
        <family val="2"/>
      </rPr>
      <t xml:space="preserve"> Jóvenes estudiantes reciben formación como Policías Auxiliares.</t>
    </r>
  </si>
  <si>
    <r>
      <rPr>
        <b/>
        <sz val="10"/>
        <rFont val="Verdana"/>
        <family val="2"/>
      </rPr>
      <t>6867-</t>
    </r>
    <r>
      <rPr>
        <sz val="10"/>
        <rFont val="Verdana"/>
        <family val="2"/>
      </rPr>
      <t xml:space="preserve"> Negocios de expendio bebidas alcohólicas inspeccionados para el cumplimiento de las leyes normativas vigentes</t>
    </r>
  </si>
  <si>
    <r>
      <rPr>
        <b/>
        <sz val="10"/>
        <rFont val="Verdana"/>
        <family val="2"/>
      </rPr>
      <t>7827-</t>
    </r>
    <r>
      <rPr>
        <sz val="10"/>
        <rFont val="Verdana"/>
        <family val="2"/>
      </rPr>
      <t xml:space="preserve"> Acciones que no generan produccion P11 (Programa Comunidad Segura)</t>
    </r>
  </si>
  <si>
    <t>VI. Oportunidades de Mejora</t>
  </si>
  <si>
    <t>Para este cuarto trimestre se logró superar la meta establecida, logrando controlar y regular un total de 26 empresas que comercializan armas de fuego, se lograron concluir con los trámites pendientes del trimestre pasado.</t>
  </si>
  <si>
    <t>La desviación física del (30%) se debe en mayor parte al aumento de autorizaciones para importación de armas a empresas de seguridad privada amparadas bajo el Decreto No. 30-23 sobre importación de armas. Por el lado financiero el desvió del (63.35%) se debe a la optimización de los recursos utilizados para las visitas durante este último trimestre del año, además de adecuar la carga fija de la unidad, incluyendo el gasto por combustible gestionando mejor las inspecciones a las empresas.</t>
  </si>
  <si>
    <t xml:space="preserve">El desvió del (38%) en la meta física del producto se debe al cumulo de usuarios que acudieron a solicitar el servicio pendientes del mes de septiembre donde se pausaron los servicios a causa del incendio que afecto los servidores del Ministerio, del lado financiero el desvío del (102.7%) se debe en parte a la inversión de recursos en que incurrió la unidad para poder tramitar las solicitudes de usuarios recibidos en el mes de octubre por las causas antes expuestas, además de la sobre ejecución en el mes de diciembre a causa de preparativos para la gracia de renovación planificada para el mes de enero por la unidad ejecutora. </t>
  </si>
  <si>
    <t>Se lograron regular 65 empresas químicas y 17 pirotécnicas para un total de 82 empresas controladas y reguladas, cumpliendo la meta establecida para el producto.</t>
  </si>
  <si>
    <t>Reducir la percepción de inseguridad de los ciudadanos en los municipios, a través de las políticas de prevención de violencias, crímenes y delitos implementadas, de un 37% a un 20% durante el período 2021-2024.</t>
  </si>
  <si>
    <t>En el período se lograron regularizar un total de 12,432 armas de fuego, cumpliendo con los trámites pendientes retrasados a de la pausa de servicios a causa del incendio en los servidores de la institución.</t>
  </si>
  <si>
    <t xml:space="preserve">El desvío del (3.7%) en la meta física no representa cambios significativos en el producto, por el lado financiero el desvío del (73.65%) se debe en mayor parte al gran cumulo de solicitudes de importación y exhibición de fuegos artificiales recibidos en el mes de diciembre lo que incurrió en el pago de viáticos, horas extras entre otros que afectaron la optimización de los gastos financieros durante este período.
 </t>
  </si>
  <si>
    <t>Para este producto se evidencia un cumplimiento del 100% en respuestas a las denuncias ciudadanas recibidas durante el trimestre, siendo canalizadas y resueltas en su totalidad, también se cumplió al 100% con la meta de llevar a cabo (2) campanas de convivencia ciudadana, ´´ Hablemos de Convivencia y Seguridad´´ y ´´ Campaña de Vuelta al Barrio´´ donde se vieron beneficiados más de 6,000 ciudadanos.</t>
  </si>
  <si>
    <t>El desvío del (44.57%) en el apartado financiero se debe en mayor parte a los preparativos para la realización de las campañas de convivencia ciudadana donde se incurrió en el pago de viáticos, horas extra y demás contrataciones en la comunidad seleccionada, además de las visitas a sectores donde se recibieron denuncias ciudadanas en los primeros meses del trimestre.</t>
  </si>
  <si>
    <t>Este producto evidencia el 100% de cumplimiento para este trimestre, logrando implementar la totalidad de sus 250 acciones de seguridad ciudadana, con énfasis en los territorios priorizados por la Estrategia Integral de Seguridad Ciudadana ´´ Mi País Seguro´´.</t>
  </si>
  <si>
    <r>
      <rPr>
        <i/>
        <sz val="11"/>
        <rFont val="Verdana"/>
        <family val="2"/>
      </rPr>
      <t>La meta financiera fue ejecutada en un (116.54%), debido a que fueron concretadas diversas actividades en ciudades como: Pedernales, Oviedo, Barahona, Azua y Bani; donde se dio continuidad a los trabajos para la implementación de la Estrategia Integral de Seguridad Ciudadana “Mí País Seguro”, especialmente contribuyendo al plan de iluminación a nivel nacional con énfasis en la región sur. Los recursos fueron utilizados en gastos correspondientes a dichas actividades además de la carga fija y los viáticos de la unidad ejecutora. El desvío del (16.54%) se debe a los gastos destinados para movilidad del personal técnico a las diferentes localidades en la región sur, donde se logró impactar las comunidades priorizadas.</t>
    </r>
    <r>
      <rPr>
        <i/>
        <sz val="11"/>
        <color theme="1"/>
        <rFont val="Verdana"/>
        <family val="2"/>
      </rPr>
      <t xml:space="preserve">
</t>
    </r>
  </si>
  <si>
    <t>La meta física se ejecutó en un (157%) debido a la gran cantidad de extranjeros que obtuvieron su nacionalidad como dominicanos en los últimos 2 meses del 2023,  el acceso a la información y presencia del Ministerio han motivado a los extranjeros a solicitar el servicio, siendo 85 los nacionalizados dominicanos en el trimestre.</t>
  </si>
  <si>
    <t xml:space="preserve">La sobre-ejecución de la meta física se debe al cumulo de ciudadanos que acudieron a solicitar los servicios en el último mes de diciembre. El desvío del (43.62%) en la ejecución financiera, se debe en gran parte al retraso en la adquisición de recursos necesarios para la unidad ejecutora, además de la optimización del gasto siendo un ejemplo de esto agrupar las juramentaciones de los nuevos nacionalizados dominicanos para fechas donde se logre mantener el flujo operacional y brindar el servicio con la calidad acostumbrada. </t>
  </si>
  <si>
    <t>Durante el periodo se resalta la formación y graduación de 2,000 policías auxiliares insertados a la policía municipal, policía escolar y policía de tránsito auxiliar, contribuyendo de manera directa en el fortalecimiento de las filas de agentes que se encargan por mantener la seguridad ciudadana en cada una de nuestras comunidades.</t>
  </si>
  <si>
    <t xml:space="preserve">El desvío del (3.11%) en la ejecución financiera no representa cambios significativos en el resultado del producto. </t>
  </si>
  <si>
    <t>Durante este trimestre la ejecución física fue de un (90.6%), desarrollando un total de 24 operativos, en los cuales fueron inspeccionados 2,720 negocios, supervisados 15,850, notificados 209 y clausurados un total de 108 establecimientos. Adicional a esto, fueron impartidas 65 charlas en las cuales fueron concientizados un total de 510 ciudadanos propietarios y/o representantes de negocios de expendio de bebidas alcohólicas. Todas estas actividades fueron realizadas en el los municipios priorizados por la Estrategia Integral de Seguridad Ciudadana “Mí País Seguro”. 
La ejecución financiera alcanzó el (88.5%), lo que permitió el mantenimiento de parte de la flotilla vehicular de la dirección, la compra de uniformes para el personal y el cubrimiento de los gastos administrativos fijos</t>
  </si>
  <si>
    <t xml:space="preserve">El desvío del (9.4%) en la meta física se debe a la demora en la reparación de unidades que utilizan los inspectores para movilizarse a los diferentes establecimientos, por el lado financiero el (11.5%) del desvío se atribuye a la optimización en las rutas de inspección a los comercios además de adecuar la carga fija a la planificación operativa de la unidad ejecutora. </t>
  </si>
  <si>
    <t>Respecto a la meta física de este producto se evidencian 2 campañas de desarme según lo programado, alcanzando el (100%) de lo programado, ambas lograron impactar miles de personas mediante jornadas de sensibilización por diversas vías, fomentando la entrega voluntaria y motivando a que cada uno de los participantes se convierta en replicador de la información en su entorno. Lo que se traduce en la recolección de armas en estado ilegal que se encontraban en las calles del país, el accionar de la unidad ejecutora se centró en los sectores priorizados por la Estrategia Integral Nacional de Seguridad Ciudadana.</t>
  </si>
  <si>
    <t>La ejecución financiera refleja un desvío del (218.67%), en mayor medida por los gastos incurridos por la unidad ejecutora en contratación de servicios de publicidad y promoción del mensaje de sensibilización, además de una participación activa en lanzamiento del programa ´´ De Vuelta al Barrio´´ donde se aprovecha el escenario para la entrega de material promocional con el mensaje de sensibilización de NO a las armas ilegales, también aumento del gasto en hospedaje, viáticos y demás utilizados por el personal en la ejecución de sus actividades operativas.</t>
  </si>
  <si>
    <t>Para este trimestre, la unidad ejecutora ha mantenido un sólido seguimiento a las acciones relacionadas con la seguridad y la gestión de problemáticas sociales, contando con la estrecha colaboración de la sociedad civil y otros organismos. En conjunto, fueron identificas, canalizadas y solucionadas un total de 105 problemáticas de las 150 programadas, lo que representa una ejecución de un (70%). Adicional a este, se llevaron a cabo 75 reuniones de las Mesas Locales, 11 conferencias y 103 actividades gestionadas a través de estas mesas. También fueron graduados 53 Policías Municipales y se encuentran en proceso de capacitación otros 32 Policías Municipales. Fortaleciendo así nuestras capacidades locales.
En apoyo a la Estrategia Integral de Seguridad Ciudadana ´´ Mi País Seguro´´ y al programa ´´ De Vuelta al barrio´´, fueron ejecutadas 120 actividades a lo largo de los territorios priorizados donde se destaca el auspicio del ´´ Festival Cultural´´ realizado en el recinto UASD Santiago, además de la inauguración de la academia policial Campus Gaspar Hernández. En estas y las diversas actividades fueron impactadas más de 4,330 personas.</t>
  </si>
  <si>
    <t>El desvío del 30% en la ejecución física se debe a los incansables esfuerzos y acciones implementadas por la unidad ejecutora, las cuales han tenido un impacto significativo en la minimización de las causas subyacentes de las problemáticas en los municipios priorizados.
Respecto a la meta financiera, el desvío del (63.46%), se debe a la adquisición de artículos necesitados en los sectores priorizados utilizados para fortalecer la seguridad perimetral de los distintas comunidades, desde luminarias hasta el apoyo a ligas deportivas fomentando los buenos valores en los jóvenes residentes en dichos sectores.</t>
  </si>
  <si>
    <t xml:space="preserve">En este trimestre fueron intervenidos 35 barrios de los 10 que fueron planificados, ejecutando en un (350%) la meta física programada;  logrando impactar un total de 7,850 ciudadanos residentes en los sectores vulnerables intervenidos por la Estrategia Integral de Seguridad Ciudadana “Mí País Seguro” a través de la realización de 229 actividades de prevención. </t>
  </si>
  <si>
    <t xml:space="preserve">El desvío del (250%) en la meta física del producto se debe a que luego de iniciado el trimestre fueron subsanadas las necesidades de personal que coordinan los sub-programas incluido el personal técnico en los municipios priorizados además del levantamiento de ciertas restricciones en cuanto al transporte presentadas en periodos anteriores, por el apartado financiero se refleja un desvío de (40%) debido a la demora en la adquisición de equipos y materiales necesarios para las  ´´ Casas de Prevención y Seguridad Ciudadana´´, los cuales son necesarios para completar la puesta en marcha y funcionamiento continuo de las casas programadas.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</si>
</sst>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10409]#,##0;\-#,##0"/>
    <numFmt numFmtId="165" formatCode="[$-10409]#,##0.00;\-#,##0.00"/>
    <numFmt numFmtId="166" formatCode="[$-10409]0.00%"/>
    <numFmt numFmtId="167" formatCode="[$-10409]0%"/>
  </numFmts>
  <fonts count="24" x14ac:knownFonts="1">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1"/>
      <color theme="1"/>
      <name val="Verdana"/>
      <family val="2"/>
    </font>
    <font>
      <b/>
      <sz val="12"/>
      <color theme="0"/>
      <name val="Verdana"/>
      <family val="2"/>
    </font>
    <font>
      <b/>
      <sz val="11"/>
      <color rgb="FF000000"/>
      <name val="Verdana"/>
      <family val="2"/>
    </font>
    <font>
      <i/>
      <sz val="10"/>
      <color theme="1"/>
      <name val="Verdana"/>
      <family val="2"/>
    </font>
    <font>
      <i/>
      <sz val="11"/>
      <color theme="1"/>
      <name val="Verdana"/>
      <family val="2"/>
    </font>
    <font>
      <sz val="11"/>
      <name val="Verdana"/>
      <family val="2"/>
    </font>
    <font>
      <sz val="10"/>
      <color theme="1"/>
      <name val="Verdana"/>
      <family val="2"/>
    </font>
    <font>
      <b/>
      <sz val="11"/>
      <name val="Verdana"/>
      <family val="2"/>
    </font>
    <font>
      <b/>
      <sz val="10"/>
      <color rgb="FF000000"/>
      <name val="Verdana"/>
      <family val="2"/>
    </font>
    <font>
      <b/>
      <i/>
      <sz val="11"/>
      <color theme="1"/>
      <name val="Verdana"/>
      <family val="2"/>
    </font>
    <font>
      <b/>
      <sz val="11"/>
      <color theme="0"/>
      <name val="Verdana"/>
      <family val="2"/>
    </font>
    <font>
      <b/>
      <sz val="10"/>
      <color theme="1"/>
      <name val="Verdana"/>
      <family val="2"/>
    </font>
    <font>
      <sz val="10"/>
      <color rgb="FF000000"/>
      <name val="Verdana"/>
      <family val="2"/>
    </font>
    <font>
      <sz val="10"/>
      <name val="Verdana"/>
      <family val="2"/>
    </font>
    <font>
      <b/>
      <sz val="10"/>
      <name val="Verdana"/>
      <family val="2"/>
    </font>
    <font>
      <b/>
      <i/>
      <sz val="10"/>
      <color theme="1"/>
      <name val="Verdana"/>
      <family val="2"/>
    </font>
    <font>
      <i/>
      <sz val="11"/>
      <name val="Verdana"/>
      <family val="2"/>
    </font>
    <font>
      <b/>
      <sz val="10"/>
      <color theme="0"/>
      <name val="Verdana"/>
      <family val="2"/>
    </font>
    <font>
      <i/>
      <sz val="11"/>
      <color rgb="FFFF0000"/>
      <name val="Verdana"/>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bgColor indexed="64"/>
      </patternFill>
    </fill>
    <fill>
      <patternFill patternType="solid">
        <fgColor rgb="FFEE2A2E"/>
        <bgColor indexed="64"/>
      </patternFill>
    </fill>
  </fills>
  <borders count="4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theme="0" tint="-0.34998626667073579"/>
      </top>
      <bottom style="thin">
        <color theme="0" tint="-0.34998626667073579"/>
      </bottom>
      <diagonal/>
    </border>
    <border>
      <left/>
      <right style="hair">
        <color indexed="64"/>
      </right>
      <top style="thin">
        <color theme="0" tint="-0.34998626667073579"/>
      </top>
      <bottom style="thin">
        <color theme="0" tint="-0.34998626667073579"/>
      </bottom>
      <diagonal/>
    </border>
    <border>
      <left style="hair">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thin">
        <color theme="0" tint="-0.34998626667073579"/>
      </bottom>
      <diagonal/>
    </border>
    <border>
      <left style="thin">
        <color indexed="64"/>
      </left>
      <right style="hair">
        <color indexed="64"/>
      </right>
      <top/>
      <bottom/>
      <diagonal/>
    </border>
    <border>
      <left style="hair">
        <color indexed="64"/>
      </left>
      <right style="thin">
        <color theme="0" tint="-0.34998626667073579"/>
      </right>
      <top/>
      <bottom style="thin">
        <color theme="0" tint="-0.34998626667073579"/>
      </bottom>
      <diagonal/>
    </border>
    <border>
      <left style="thin">
        <color theme="0" tint="-0.34998626667073579"/>
      </left>
      <right style="hair">
        <color indexed="64"/>
      </right>
      <top/>
      <bottom style="thin">
        <color theme="0" tint="-0.34998626667073579"/>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hair">
        <color indexed="64"/>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7">
    <xf numFmtId="0" fontId="0" fillId="0" borderId="0" xfId="0"/>
    <xf numFmtId="0" fontId="5" fillId="0" borderId="0" xfId="0" applyFont="1" applyProtection="1">
      <protection locked="0"/>
    </xf>
    <xf numFmtId="0" fontId="5" fillId="0" borderId="0" xfId="0" applyFont="1"/>
    <xf numFmtId="0" fontId="10" fillId="0" borderId="0" xfId="0" applyFont="1" applyProtection="1">
      <protection locked="0"/>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10" fillId="0" borderId="0" xfId="0" applyFont="1" applyFill="1" applyProtection="1">
      <protection locked="0"/>
    </xf>
    <xf numFmtId="0" fontId="5" fillId="0" borderId="0" xfId="0" applyFont="1" applyFill="1"/>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9" fillId="0" borderId="0" xfId="0" applyFont="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3" xfId="0" applyFont="1" applyBorder="1" applyAlignment="1">
      <alignment vertical="center"/>
    </xf>
    <xf numFmtId="0" fontId="16" fillId="0" borderId="3" xfId="0" applyFont="1" applyBorder="1"/>
    <xf numFmtId="0" fontId="13" fillId="0" borderId="3" xfId="0" applyFont="1" applyFill="1" applyBorder="1" applyAlignment="1">
      <alignment vertical="center"/>
    </xf>
    <xf numFmtId="0" fontId="13" fillId="0" borderId="3" xfId="0" applyFont="1" applyBorder="1" applyAlignment="1">
      <alignment vertical="center" wrapText="1"/>
    </xf>
    <xf numFmtId="0" fontId="11" fillId="0" borderId="3" xfId="0" applyFont="1" applyBorder="1"/>
    <xf numFmtId="0" fontId="11" fillId="0" borderId="0" xfId="0" applyFont="1"/>
    <xf numFmtId="0" fontId="18" fillId="0" borderId="12" xfId="0" applyNumberFormat="1" applyFont="1" applyFill="1" applyBorder="1" applyAlignment="1" applyProtection="1">
      <alignment vertical="top" wrapText="1"/>
      <protection locked="0"/>
    </xf>
    <xf numFmtId="164" fontId="18" fillId="0" borderId="12" xfId="0" applyNumberFormat="1" applyFont="1" applyFill="1" applyBorder="1" applyAlignment="1" applyProtection="1">
      <alignment horizontal="center" vertical="center" wrapText="1" readingOrder="1"/>
      <protection locked="0"/>
    </xf>
    <xf numFmtId="165" fontId="18" fillId="0" borderId="12" xfId="0" applyNumberFormat="1" applyFont="1" applyFill="1" applyBorder="1" applyAlignment="1" applyProtection="1">
      <alignment horizontal="center" vertical="center" wrapText="1" readingOrder="1"/>
      <protection locked="0"/>
    </xf>
    <xf numFmtId="165" fontId="18" fillId="5" borderId="12" xfId="0" applyNumberFormat="1" applyFont="1" applyFill="1" applyBorder="1" applyAlignment="1" applyProtection="1">
      <alignment horizontal="center" vertical="center" wrapText="1" readingOrder="1"/>
      <protection locked="0"/>
    </xf>
    <xf numFmtId="164" fontId="18" fillId="0" borderId="12" xfId="0" applyNumberFormat="1" applyFont="1" applyFill="1" applyBorder="1" applyAlignment="1" applyProtection="1">
      <alignment horizontal="center" vertical="center" wrapText="1"/>
      <protection locked="0"/>
    </xf>
    <xf numFmtId="10" fontId="18" fillId="4" borderId="12" xfId="1" applyNumberFormat="1" applyFont="1" applyFill="1" applyBorder="1" applyAlignment="1" applyProtection="1">
      <alignment horizontal="center" vertical="center" wrapText="1" readingOrder="1"/>
      <protection locked="0"/>
    </xf>
    <xf numFmtId="166" fontId="18" fillId="4" borderId="9" xfId="0" applyNumberFormat="1" applyFont="1" applyFill="1" applyBorder="1" applyAlignment="1" applyProtection="1">
      <alignment horizontal="center" vertical="center" wrapText="1" readingOrder="1"/>
      <protection locked="0"/>
    </xf>
    <xf numFmtId="0" fontId="16" fillId="0" borderId="6" xfId="0" applyFont="1" applyBorder="1" applyAlignment="1">
      <alignment vertical="top"/>
    </xf>
    <xf numFmtId="4" fontId="11" fillId="0" borderId="6" xfId="0" applyNumberFormat="1" applyFont="1" applyBorder="1" applyAlignment="1">
      <alignment vertical="top" wrapText="1"/>
    </xf>
    <xf numFmtId="0" fontId="18" fillId="0" borderId="0" xfId="0" applyFont="1" applyProtection="1">
      <protection locked="0"/>
    </xf>
    <xf numFmtId="0" fontId="13" fillId="6" borderId="3" xfId="0" applyFont="1" applyFill="1" applyBorder="1" applyAlignment="1" applyProtection="1">
      <alignment vertical="center" wrapText="1"/>
      <protection locked="0"/>
    </xf>
    <xf numFmtId="0" fontId="13" fillId="0" borderId="3" xfId="0" applyFont="1" applyFill="1" applyBorder="1" applyAlignment="1">
      <alignment vertical="center" wrapText="1"/>
    </xf>
    <xf numFmtId="0" fontId="6" fillId="7" borderId="3" xfId="0" applyFont="1" applyFill="1" applyBorder="1" applyAlignment="1">
      <alignment horizontal="left" vertical="center"/>
    </xf>
    <xf numFmtId="0" fontId="18" fillId="0" borderId="12" xfId="0" applyNumberFormat="1" applyFont="1" applyFill="1" applyBorder="1" applyAlignment="1" applyProtection="1">
      <alignment vertical="center" wrapText="1"/>
      <protection locked="0"/>
    </xf>
    <xf numFmtId="0" fontId="18" fillId="0" borderId="8" xfId="0" applyNumberFormat="1" applyFont="1" applyFill="1" applyBorder="1" applyAlignment="1" applyProtection="1">
      <alignment vertical="center" wrapText="1"/>
      <protection locked="0"/>
    </xf>
    <xf numFmtId="1" fontId="18" fillId="0" borderId="12" xfId="0" applyNumberFormat="1" applyFont="1" applyFill="1" applyBorder="1" applyAlignment="1" applyProtection="1">
      <alignment horizontal="center" vertical="center" wrapText="1" readingOrder="1"/>
      <protection locked="0"/>
    </xf>
    <xf numFmtId="164" fontId="18" fillId="5" borderId="12" xfId="0" applyNumberFormat="1" applyFont="1" applyFill="1" applyBorder="1" applyAlignment="1" applyProtection="1">
      <alignment horizontal="center" vertical="center" wrapText="1" readingOrder="1"/>
      <protection locked="0"/>
    </xf>
    <xf numFmtId="0" fontId="13" fillId="0" borderId="23" xfId="0" applyFont="1" applyBorder="1" applyAlignment="1" applyProtection="1">
      <alignment vertical="center" wrapText="1"/>
      <protection locked="0"/>
    </xf>
    <xf numFmtId="0" fontId="7" fillId="6" borderId="23" xfId="0" applyFont="1" applyFill="1" applyBorder="1" applyAlignment="1" applyProtection="1">
      <alignment vertical="center" wrapText="1"/>
      <protection locked="0"/>
    </xf>
    <xf numFmtId="0" fontId="6" fillId="7" borderId="23"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13" fillId="0" borderId="27" xfId="0" applyFont="1" applyBorder="1" applyAlignment="1">
      <alignment vertical="center"/>
    </xf>
    <xf numFmtId="0" fontId="16" fillId="0" borderId="27" xfId="0" applyFont="1" applyBorder="1"/>
    <xf numFmtId="0" fontId="13" fillId="0" borderId="27" xfId="0" applyFont="1" applyFill="1" applyBorder="1" applyAlignment="1">
      <alignment vertical="center"/>
    </xf>
    <xf numFmtId="0" fontId="13" fillId="0" borderId="27" xfId="0" applyFont="1" applyBorder="1" applyAlignment="1">
      <alignment vertical="center" wrapText="1"/>
    </xf>
    <xf numFmtId="0" fontId="6" fillId="7" borderId="35" xfId="0" applyFont="1" applyFill="1" applyBorder="1" applyAlignment="1">
      <alignment horizontal="left" vertical="center"/>
    </xf>
    <xf numFmtId="0" fontId="11" fillId="0" borderId="27" xfId="0" applyFont="1" applyBorder="1"/>
    <xf numFmtId="0" fontId="11" fillId="0" borderId="0" xfId="0" applyFont="1" applyBorder="1"/>
    <xf numFmtId="0" fontId="13" fillId="5" borderId="36" xfId="0" applyFont="1" applyFill="1" applyBorder="1" applyAlignment="1">
      <alignment horizontal="center" vertical="center" wrapText="1" readingOrder="1"/>
    </xf>
    <xf numFmtId="0" fontId="13" fillId="5" borderId="37" xfId="0" applyFont="1" applyFill="1" applyBorder="1" applyAlignment="1">
      <alignment horizontal="center" vertical="center" wrapText="1" readingOrder="1"/>
    </xf>
    <xf numFmtId="0" fontId="18" fillId="0" borderId="33" xfId="0" applyNumberFormat="1" applyFont="1" applyFill="1" applyBorder="1" applyAlignment="1" applyProtection="1">
      <alignment vertical="top" wrapText="1"/>
      <protection locked="0"/>
    </xf>
    <xf numFmtId="166" fontId="18" fillId="4" borderId="34" xfId="0" applyNumberFormat="1" applyFont="1" applyFill="1" applyBorder="1" applyAlignment="1" applyProtection="1">
      <alignment horizontal="center" vertical="center" wrapText="1" readingOrder="1"/>
      <protection locked="0"/>
    </xf>
    <xf numFmtId="0" fontId="18" fillId="0" borderId="33" xfId="0" applyNumberFormat="1" applyFont="1" applyFill="1" applyBorder="1" applyAlignment="1" applyProtection="1">
      <alignment vertical="center" wrapText="1"/>
      <protection locked="0"/>
    </xf>
    <xf numFmtId="0" fontId="7" fillId="6" borderId="27" xfId="0" applyFont="1" applyFill="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3" fillId="0" borderId="38" xfId="0" applyFont="1" applyBorder="1" applyAlignment="1" applyProtection="1">
      <alignment vertical="center" wrapText="1"/>
      <protection locked="0"/>
    </xf>
    <xf numFmtId="0" fontId="18" fillId="0" borderId="44" xfId="0" applyNumberFormat="1" applyFont="1" applyFill="1" applyBorder="1" applyAlignment="1" applyProtection="1">
      <alignment vertical="center" wrapText="1"/>
      <protection locked="0"/>
    </xf>
    <xf numFmtId="0" fontId="18" fillId="0" borderId="45" xfId="0" applyNumberFormat="1" applyFont="1" applyFill="1" applyBorder="1" applyAlignment="1" applyProtection="1">
      <alignment vertical="center" wrapText="1"/>
      <protection locked="0"/>
    </xf>
    <xf numFmtId="9" fontId="18" fillId="0" borderId="45" xfId="0" applyNumberFormat="1" applyFont="1" applyFill="1" applyBorder="1" applyAlignment="1" applyProtection="1">
      <alignment horizontal="center" vertical="center" wrapText="1" readingOrder="1"/>
      <protection locked="0"/>
    </xf>
    <xf numFmtId="165" fontId="18" fillId="0" borderId="45" xfId="0" applyNumberFormat="1" applyFont="1" applyFill="1" applyBorder="1" applyAlignment="1" applyProtection="1">
      <alignment horizontal="center" vertical="center" wrapText="1" readingOrder="1"/>
      <protection locked="0"/>
    </xf>
    <xf numFmtId="165" fontId="18" fillId="5" borderId="45" xfId="0" applyNumberFormat="1" applyFont="1" applyFill="1" applyBorder="1" applyAlignment="1" applyProtection="1">
      <alignment horizontal="center" vertical="center" wrapText="1" readingOrder="1"/>
      <protection locked="0"/>
    </xf>
    <xf numFmtId="10" fontId="18" fillId="4" borderId="45" xfId="1" applyNumberFormat="1" applyFont="1" applyFill="1" applyBorder="1" applyAlignment="1" applyProtection="1">
      <alignment horizontal="center" vertical="center" wrapText="1" readingOrder="1"/>
      <protection locked="0"/>
    </xf>
    <xf numFmtId="166" fontId="18" fillId="4" borderId="46" xfId="0" applyNumberFormat="1" applyFont="1" applyFill="1" applyBorder="1" applyAlignment="1" applyProtection="1">
      <alignment horizontal="center" vertical="center" wrapText="1" readingOrder="1"/>
      <protection locked="0"/>
    </xf>
    <xf numFmtId="0" fontId="7" fillId="0" borderId="27" xfId="0" applyFont="1" applyBorder="1" applyAlignment="1" applyProtection="1">
      <alignment vertical="center" wrapText="1"/>
      <protection locked="0"/>
    </xf>
    <xf numFmtId="0" fontId="7" fillId="0" borderId="38" xfId="0" applyFont="1" applyBorder="1" applyAlignment="1" applyProtection="1">
      <alignment vertical="center" wrapText="1"/>
      <protection locked="0"/>
    </xf>
    <xf numFmtId="165" fontId="18" fillId="0" borderId="12" xfId="0" applyNumberFormat="1" applyFont="1" applyFill="1" applyBorder="1" applyAlignment="1" applyProtection="1">
      <alignment horizontal="center" vertical="center" wrapText="1"/>
      <protection locked="0"/>
    </xf>
    <xf numFmtId="165" fontId="18" fillId="5" borderId="12" xfId="0" applyNumberFormat="1" applyFont="1" applyFill="1" applyBorder="1" applyAlignment="1" applyProtection="1">
      <alignment horizontal="center" vertical="center" wrapText="1"/>
      <protection locked="0"/>
    </xf>
    <xf numFmtId="164" fontId="18" fillId="5" borderId="12" xfId="0" applyNumberFormat="1" applyFont="1" applyFill="1" applyBorder="1" applyAlignment="1" applyProtection="1">
      <alignment horizontal="center" vertical="center" wrapText="1"/>
      <protection locked="0"/>
    </xf>
    <xf numFmtId="0" fontId="16" fillId="0" borderId="3" xfId="0" applyFont="1" applyBorder="1" applyAlignment="1">
      <alignment vertical="center"/>
    </xf>
    <xf numFmtId="0" fontId="8" fillId="0" borderId="0" xfId="0" applyFont="1" applyAlignment="1" applyProtection="1">
      <alignment horizontal="left" vertical="center" wrapText="1"/>
      <protection locked="0"/>
    </xf>
    <xf numFmtId="43" fontId="5" fillId="0" borderId="0" xfId="3" applyFont="1"/>
    <xf numFmtId="43" fontId="5" fillId="0" borderId="0" xfId="0" applyNumberFormat="1" applyFont="1"/>
    <xf numFmtId="44" fontId="5" fillId="0" borderId="0" xfId="0" applyNumberFormat="1" applyFont="1" applyFill="1"/>
    <xf numFmtId="0" fontId="18" fillId="0" borderId="36" xfId="0" applyNumberFormat="1" applyFont="1" applyFill="1" applyBorder="1" applyAlignment="1" applyProtection="1">
      <alignment vertical="top" wrapText="1"/>
      <protection locked="0"/>
    </xf>
    <xf numFmtId="0" fontId="18" fillId="0" borderId="15" xfId="0" applyNumberFormat="1" applyFont="1" applyFill="1" applyBorder="1" applyAlignment="1" applyProtection="1">
      <alignment vertical="top" wrapText="1"/>
      <protection locked="0"/>
    </xf>
    <xf numFmtId="165" fontId="18" fillId="0" borderId="15" xfId="0" applyNumberFormat="1" applyFont="1" applyFill="1" applyBorder="1" applyAlignment="1" applyProtection="1">
      <alignment horizontal="center" vertical="center" wrapText="1" readingOrder="1"/>
      <protection locked="0"/>
    </xf>
    <xf numFmtId="164" fontId="18" fillId="0" borderId="15"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0" fillId="0" borderId="0" xfId="0" applyFont="1" applyBorder="1" applyProtection="1">
      <protection locked="0"/>
    </xf>
    <xf numFmtId="0" fontId="18" fillId="0" borderId="0" xfId="0" applyFont="1" applyBorder="1" applyProtection="1">
      <protection locked="0"/>
    </xf>
    <xf numFmtId="43" fontId="10" fillId="0" borderId="0" xfId="3" applyFont="1" applyProtection="1">
      <protection locked="0"/>
    </xf>
    <xf numFmtId="43" fontId="10" fillId="0" borderId="0" xfId="0" applyNumberFormat="1" applyFont="1" applyProtection="1">
      <protection locked="0"/>
    </xf>
    <xf numFmtId="10" fontId="18" fillId="0" borderId="15" xfId="1" applyNumberFormat="1" applyFont="1" applyFill="1" applyBorder="1" applyAlignment="1" applyProtection="1">
      <alignment horizontal="center" vertical="center" wrapText="1" readingOrder="1"/>
      <protection locked="0"/>
    </xf>
    <xf numFmtId="167" fontId="18" fillId="0" borderId="37" xfId="0" applyNumberFormat="1" applyFont="1" applyFill="1" applyBorder="1" applyAlignment="1" applyProtection="1">
      <alignment horizontal="center" vertical="center" wrapText="1" readingOrder="1"/>
      <protection locked="0"/>
    </xf>
    <xf numFmtId="44" fontId="5" fillId="0" borderId="0" xfId="0" applyNumberFormat="1" applyFont="1"/>
    <xf numFmtId="9" fontId="18" fillId="3" borderId="45" xfId="0" applyNumberFormat="1" applyFont="1" applyFill="1" applyBorder="1" applyAlignment="1" applyProtection="1">
      <alignment horizontal="center" vertical="center" wrapText="1" readingOrder="1"/>
      <protection locked="0"/>
    </xf>
    <xf numFmtId="49" fontId="8" fillId="0" borderId="6" xfId="0" quotePrefix="1" applyNumberFormat="1" applyFont="1" applyBorder="1" applyAlignment="1" applyProtection="1">
      <alignment horizontal="left" vertical="center" wrapText="1"/>
      <protection locked="0"/>
    </xf>
    <xf numFmtId="49" fontId="8" fillId="0" borderId="29" xfId="0" quotePrefix="1" applyNumberFormat="1"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6" fillId="2" borderId="28" xfId="0" applyFont="1" applyFill="1" applyBorder="1" applyAlignment="1">
      <alignment horizontal="left"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14" fillId="6" borderId="0"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1" fillId="0" borderId="28" xfId="0" applyFont="1" applyFill="1" applyBorder="1" applyAlignment="1" applyProtection="1">
      <alignment horizontal="left" vertical="center" wrapText="1"/>
      <protection locked="0"/>
    </xf>
    <xf numFmtId="0" fontId="19" fillId="3" borderId="31" xfId="0" applyFont="1" applyFill="1" applyBorder="1" applyAlignment="1">
      <alignment horizontal="center" vertical="center" wrapText="1" readingOrder="1"/>
    </xf>
    <xf numFmtId="0" fontId="19" fillId="3" borderId="8" xfId="0" applyFont="1" applyFill="1" applyBorder="1" applyAlignment="1">
      <alignment horizontal="center" vertical="center" wrapText="1" readingOrder="1"/>
    </xf>
    <xf numFmtId="0" fontId="19" fillId="3" borderId="9" xfId="0" applyFont="1" applyFill="1" applyBorder="1" applyAlignment="1">
      <alignment horizontal="center" vertical="center" wrapText="1" readingOrder="1"/>
    </xf>
    <xf numFmtId="0" fontId="19" fillId="3" borderId="32" xfId="0" applyFont="1" applyFill="1" applyBorder="1" applyAlignment="1">
      <alignment horizontal="center" vertical="center" wrapText="1" readingOrder="1"/>
    </xf>
    <xf numFmtId="0" fontId="19" fillId="3" borderId="20" xfId="0" applyFont="1" applyFill="1" applyBorder="1" applyAlignment="1">
      <alignment horizontal="center" vertical="center" wrapText="1" readingOrder="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8"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18" fillId="0" borderId="1"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0" xfId="0" applyFont="1" applyAlignment="1" applyProtection="1">
      <alignment horizontal="center"/>
      <protection locked="0"/>
    </xf>
    <xf numFmtId="0" fontId="6" fillId="2" borderId="3"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21" fillId="0" borderId="0" xfId="0" applyFont="1" applyFill="1" applyBorder="1" applyAlignment="1" applyProtection="1">
      <alignment horizontal="justify" vertical="center" wrapText="1"/>
      <protection locked="0"/>
    </xf>
    <xf numFmtId="0" fontId="23" fillId="0" borderId="0" xfId="0" applyFont="1" applyFill="1" applyBorder="1" applyAlignment="1" applyProtection="1">
      <alignment horizontal="justify" vertical="center" wrapText="1"/>
      <protection locked="0"/>
    </xf>
    <xf numFmtId="0" fontId="23" fillId="0" borderId="28" xfId="0" applyFont="1" applyFill="1" applyBorder="1" applyAlignment="1" applyProtection="1">
      <alignment horizontal="justify" vertical="center" wrapText="1"/>
      <protection locked="0"/>
    </xf>
    <xf numFmtId="44" fontId="18" fillId="0" borderId="33" xfId="2" applyFont="1" applyFill="1" applyBorder="1" applyAlignment="1" applyProtection="1">
      <alignment horizontal="center" vertical="center" wrapText="1" readingOrder="1"/>
      <protection locked="0"/>
    </xf>
    <xf numFmtId="44" fontId="18" fillId="0" borderId="12" xfId="2" applyFont="1" applyFill="1" applyBorder="1" applyAlignment="1" applyProtection="1">
      <alignment horizontal="center" vertical="center" wrapText="1" readingOrder="1"/>
      <protection locked="0"/>
    </xf>
    <xf numFmtId="10" fontId="18" fillId="0" borderId="12" xfId="1" applyNumberFormat="1" applyFont="1" applyFill="1" applyBorder="1" applyAlignment="1" applyProtection="1">
      <alignment horizontal="center" vertical="center" wrapText="1" readingOrder="1"/>
    </xf>
    <xf numFmtId="10" fontId="18" fillId="0" borderId="34" xfId="1" applyNumberFormat="1" applyFont="1" applyFill="1" applyBorder="1" applyAlignment="1" applyProtection="1">
      <alignment horizontal="center" vertical="center" wrapText="1" readingOrder="1"/>
    </xf>
    <xf numFmtId="0" fontId="13" fillId="5" borderId="12" xfId="0" applyFont="1" applyFill="1" applyBorder="1" applyAlignment="1">
      <alignment horizontal="center" vertical="center" wrapText="1" readingOrder="1"/>
    </xf>
    <xf numFmtId="0" fontId="18" fillId="3" borderId="12" xfId="0" applyFont="1" applyFill="1" applyBorder="1" applyAlignment="1">
      <alignment vertical="top" wrapText="1"/>
    </xf>
    <xf numFmtId="0" fontId="18" fillId="3" borderId="34" xfId="0" applyFont="1" applyFill="1" applyBorder="1" applyAlignment="1">
      <alignment vertical="top" wrapText="1"/>
    </xf>
    <xf numFmtId="44" fontId="18" fillId="0" borderId="9" xfId="2" applyFont="1" applyFill="1" applyBorder="1" applyAlignment="1" applyProtection="1">
      <alignment horizontal="center" vertical="center" wrapText="1" readingOrder="1"/>
      <protection locked="0"/>
    </xf>
    <xf numFmtId="44" fontId="18" fillId="0" borderId="20" xfId="2" applyFont="1" applyFill="1" applyBorder="1" applyAlignment="1" applyProtection="1">
      <alignment horizontal="center" vertical="center" wrapText="1" readingOrder="1"/>
      <protection locked="0"/>
    </xf>
    <xf numFmtId="44" fontId="18" fillId="0" borderId="8" xfId="2" applyFont="1" applyFill="1" applyBorder="1" applyAlignment="1" applyProtection="1">
      <alignment horizontal="center" vertical="center" wrapText="1" readingOrder="1"/>
      <protection locked="0"/>
    </xf>
    <xf numFmtId="0" fontId="9" fillId="0" borderId="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justify" vertical="center" wrapText="1"/>
      <protection locked="0"/>
    </xf>
    <xf numFmtId="0" fontId="9" fillId="0" borderId="28"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21" fillId="0" borderId="28" xfId="0" applyFont="1" applyFill="1" applyBorder="1" applyAlignment="1" applyProtection="1">
      <alignment horizontal="justify" vertical="center" wrapText="1"/>
      <protection locked="0"/>
    </xf>
    <xf numFmtId="0" fontId="9" fillId="0" borderId="39" xfId="0" applyFont="1" applyFill="1" applyBorder="1" applyAlignment="1" applyProtection="1">
      <alignment horizontal="justify" vertical="center" wrapText="1"/>
      <protection locked="0"/>
    </xf>
    <xf numFmtId="0" fontId="9" fillId="0" borderId="40" xfId="0" applyFont="1" applyFill="1" applyBorder="1" applyAlignment="1" applyProtection="1">
      <alignment horizontal="justify" vertical="center" wrapText="1"/>
      <protection locked="0"/>
    </xf>
    <xf numFmtId="0" fontId="8" fillId="0" borderId="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0" xfId="0" applyFont="1" applyFill="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12" fillId="3" borderId="7" xfId="0" applyFont="1" applyFill="1" applyBorder="1" applyAlignment="1">
      <alignment horizontal="center" vertical="center" wrapText="1" readingOrder="1"/>
    </xf>
    <xf numFmtId="0" fontId="12" fillId="3" borderId="8" xfId="0" applyFont="1" applyFill="1" applyBorder="1" applyAlignment="1">
      <alignment horizontal="center" vertical="center" wrapText="1" readingOrder="1"/>
    </xf>
    <xf numFmtId="0" fontId="12" fillId="3" borderId="9"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44" fontId="18" fillId="0" borderId="11" xfId="2" applyFont="1" applyFill="1" applyBorder="1" applyAlignment="1" applyProtection="1">
      <alignment horizontal="center" vertical="center" wrapText="1" readingOrder="1"/>
      <protection locked="0"/>
    </xf>
    <xf numFmtId="10" fontId="18" fillId="0" borderId="13" xfId="1" applyNumberFormat="1" applyFont="1" applyFill="1" applyBorder="1" applyAlignment="1" applyProtection="1">
      <alignment horizontal="center" vertical="center" wrapText="1" readingOrder="1"/>
    </xf>
    <xf numFmtId="0" fontId="18" fillId="3" borderId="13" xfId="0" applyFont="1" applyFill="1" applyBorder="1" applyAlignment="1">
      <alignment vertical="top" wrapText="1"/>
    </xf>
    <xf numFmtId="0" fontId="20" fillId="6" borderId="0" xfId="0" applyFont="1" applyFill="1" applyAlignment="1" applyProtection="1">
      <alignment horizontal="left" vertical="center" wrapText="1"/>
      <protection locked="0"/>
    </xf>
    <xf numFmtId="0" fontId="20" fillId="6" borderId="4" xfId="0" applyFont="1" applyFill="1" applyBorder="1" applyAlignment="1" applyProtection="1">
      <alignment horizontal="left" vertical="center" wrapText="1"/>
      <protection locked="0"/>
    </xf>
    <xf numFmtId="0" fontId="8" fillId="0" borderId="0" xfId="0" applyFont="1" applyFill="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9" fillId="3" borderId="7" xfId="0" applyFont="1" applyFill="1" applyBorder="1" applyAlignment="1">
      <alignment horizontal="center" vertical="center" wrapText="1" readingOrder="1"/>
    </xf>
    <xf numFmtId="0" fontId="19" fillId="3" borderId="10" xfId="0" applyFont="1" applyFill="1" applyBorder="1" applyAlignment="1">
      <alignment horizontal="center" vertical="center" wrapText="1" readingOrder="1"/>
    </xf>
    <xf numFmtId="0" fontId="22" fillId="2" borderId="3" xfId="0" applyFont="1" applyFill="1" applyBorder="1" applyAlignment="1">
      <alignment horizontal="left" vertical="center"/>
    </xf>
    <xf numFmtId="0" fontId="22" fillId="2" borderId="0" xfId="0" applyFont="1" applyFill="1" applyAlignment="1">
      <alignment horizontal="left" vertical="center"/>
    </xf>
    <xf numFmtId="0" fontId="22" fillId="2" borderId="4" xfId="0" applyFont="1" applyFill="1" applyBorder="1" applyAlignment="1">
      <alignment horizontal="left" vertical="center"/>
    </xf>
    <xf numFmtId="0" fontId="22" fillId="7" borderId="3" xfId="0" applyFont="1" applyFill="1" applyBorder="1" applyAlignment="1">
      <alignment horizontal="left" vertical="center"/>
    </xf>
    <xf numFmtId="0" fontId="22" fillId="7" borderId="0" xfId="0" applyFont="1" applyFill="1" applyAlignment="1">
      <alignment horizontal="left" vertical="center"/>
    </xf>
    <xf numFmtId="0" fontId="22" fillId="7" borderId="4" xfId="0" applyFont="1" applyFill="1" applyBorder="1" applyAlignment="1">
      <alignment horizontal="left" vertical="center"/>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12" fillId="3" borderId="31" xfId="0" applyFont="1" applyFill="1" applyBorder="1" applyAlignment="1">
      <alignment horizontal="center" vertical="center" wrapText="1" readingOrder="1"/>
    </xf>
    <xf numFmtId="0" fontId="12" fillId="3" borderId="32" xfId="0" applyFont="1" applyFill="1" applyBorder="1" applyAlignment="1">
      <alignment horizontal="center" vertical="center" wrapText="1" readingOrder="1"/>
    </xf>
    <xf numFmtId="0" fontId="14" fillId="6" borderId="0" xfId="0" applyFont="1" applyFill="1" applyBorder="1" applyAlignment="1" applyProtection="1">
      <alignment horizontal="left" vertical="top" wrapText="1"/>
      <protection locked="0"/>
    </xf>
    <xf numFmtId="0" fontId="14" fillId="6"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center" wrapText="1"/>
      <protection locked="0"/>
    </xf>
    <xf numFmtId="0" fontId="8" fillId="0" borderId="28" xfId="0" applyFont="1" applyFill="1" applyBorder="1" applyAlignment="1" applyProtection="1">
      <alignment horizontal="justify" vertical="center" wrapText="1"/>
      <protection locked="0"/>
    </xf>
    <xf numFmtId="0" fontId="14" fillId="6" borderId="41" xfId="0" applyFont="1" applyFill="1" applyBorder="1" applyAlignment="1" applyProtection="1">
      <alignment horizontal="left" vertical="center" wrapText="1"/>
      <protection locked="0"/>
    </xf>
    <xf numFmtId="0" fontId="14" fillId="6" borderId="42" xfId="0" applyFont="1" applyFill="1" applyBorder="1" applyAlignment="1" applyProtection="1">
      <alignment horizontal="left" vertical="center" wrapText="1"/>
      <protection locked="0"/>
    </xf>
    <xf numFmtId="0" fontId="14" fillId="6" borderId="43"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center" wrapText="1"/>
      <protection locked="0"/>
    </xf>
    <xf numFmtId="0" fontId="8" fillId="0" borderId="42" xfId="0" applyFont="1" applyFill="1" applyBorder="1" applyAlignment="1" applyProtection="1">
      <alignment horizontal="left" vertical="center" wrapText="1"/>
      <protection locked="0"/>
    </xf>
    <xf numFmtId="0" fontId="8" fillId="0" borderId="43" xfId="0" applyFont="1" applyFill="1" applyBorder="1" applyAlignment="1" applyProtection="1">
      <alignment horizontal="left" vertical="center" wrapText="1"/>
      <protection locked="0"/>
    </xf>
    <xf numFmtId="0" fontId="19" fillId="0" borderId="0" xfId="0" applyFont="1" applyBorder="1" applyAlignment="1" applyProtection="1">
      <alignment horizontal="center"/>
      <protection locked="0"/>
    </xf>
    <xf numFmtId="0" fontId="8" fillId="0" borderId="41" xfId="0" applyFont="1" applyFill="1" applyBorder="1" applyAlignment="1" applyProtection="1">
      <alignment horizontal="justify" vertical="center" wrapText="1"/>
      <protection locked="0"/>
    </xf>
    <xf numFmtId="0" fontId="8" fillId="0" borderId="42" xfId="0" applyFont="1" applyFill="1" applyBorder="1" applyAlignment="1" applyProtection="1">
      <alignment horizontal="justify" vertical="center" wrapText="1"/>
      <protection locked="0"/>
    </xf>
    <xf numFmtId="0" fontId="8" fillId="0" borderId="43" xfId="0" applyFont="1" applyFill="1" applyBorder="1" applyAlignment="1" applyProtection="1">
      <alignment horizontal="justify" vertical="center" wrapText="1"/>
      <protection locked="0"/>
    </xf>
    <xf numFmtId="0" fontId="6" fillId="2" borderId="23" xfId="0" applyFont="1" applyFill="1" applyBorder="1" applyAlignment="1">
      <alignment horizontal="left" vertical="center"/>
    </xf>
    <xf numFmtId="0" fontId="9" fillId="0" borderId="47" xfId="0" applyFont="1" applyBorder="1" applyAlignment="1" applyProtection="1">
      <alignment horizontal="left" vertical="center" wrapText="1"/>
      <protection locked="0"/>
    </xf>
  </cellXfs>
  <cellStyles count="4">
    <cellStyle name="Millares" xfId="3" builtinId="3"/>
    <cellStyle name="Moneda" xfId="2" builtinId="4"/>
    <cellStyle name="Normal" xfId="0" builtinId="0"/>
    <cellStyle name="Porcentaje" xfId="1" builtinId="5"/>
  </cellStyles>
  <dxfs count="60">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tableStyle name="Invisible" pivot="0" table="0" count="0"/>
  </tableStyles>
  <colors>
    <mruColors>
      <color rgb="FFEE2A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3:J29"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IF(G24&gt;0,G24/E24,0)</calculatedColumnFormula>
    </tableColumn>
    <tableColumn id="8" name="Financiero _x000a_(%) _x000a_H=F/D" dataDxfId="45">
      <calculatedColumnFormula>IF(H24&gt;0,H24/F24,0)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5" name="Tabla16" displayName="Tabla16" ref="A23:J24"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IF(G24&gt;0,G24/E24,0)</calculatedColumnFormula>
    </tableColumn>
    <tableColumn id="8" name="Financiero _x000a_(%) _x000a_H=F/D" dataDxfId="30">
      <calculatedColumnFormula>IF(H24&gt;0,H24/F24,0)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67" displayName="Tabla167" ref="A23:J24"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IF(G24&gt;0,G24/E24,0)</calculatedColumnFormula>
    </tableColumn>
    <tableColumn id="8" name="Financiero _x000a_(%) _x000a_H=F/D" dataDxfId="15">
      <calculatedColumnFormula>IF(H24&gt;0,H24/F24,0)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3:J2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IF(G24&gt;0,G24/E24,0)</calculatedColumnFormula>
    </tableColumn>
    <tableColumn id="8" name="Financiero _x000a_(%) _x000a_H=F/D" dataDxfId="0">
      <calculatedColumnFormula>IF(H24&gt;0,H24/F24,0)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2"/>
  <sheetViews>
    <sheetView view="pageBreakPreview" zoomScale="85" zoomScaleNormal="100" zoomScaleSheetLayoutView="85" zoomScalePageLayoutView="85" workbookViewId="0">
      <selection activeCell="H25" sqref="H25"/>
    </sheetView>
  </sheetViews>
  <sheetFormatPr baseColWidth="10" defaultRowHeight="14.25" x14ac:dyDescent="0.2"/>
  <cols>
    <col min="1" max="1" width="26.85546875" style="3" customWidth="1"/>
    <col min="2" max="2" width="19.85546875" style="3" bestFit="1" customWidth="1"/>
    <col min="3" max="3" width="12.7109375" style="3" customWidth="1"/>
    <col min="4" max="4" width="19.42578125" style="3" customWidth="1"/>
    <col min="5" max="5" width="12.7109375" style="3" customWidth="1"/>
    <col min="6" max="6" width="16" style="3" customWidth="1"/>
    <col min="7" max="7" width="12.7109375" style="3" customWidth="1"/>
    <col min="8" max="8" width="17.28515625" style="3" customWidth="1"/>
    <col min="9" max="9" width="16.28515625" style="3" bestFit="1" customWidth="1"/>
    <col min="10" max="10" width="12.7109375" style="3" customWidth="1"/>
    <col min="11" max="11" width="11.42578125" style="3"/>
    <col min="12" max="12" width="25" style="2" bestFit="1" customWidth="1"/>
    <col min="13" max="16384" width="11.42578125" style="2"/>
  </cols>
  <sheetData>
    <row r="1" spans="1:11" ht="27" customHeight="1" x14ac:dyDescent="0.2">
      <c r="A1" s="98" t="s">
        <v>69</v>
      </c>
      <c r="B1" s="99"/>
      <c r="C1" s="99"/>
      <c r="D1" s="99"/>
      <c r="E1" s="99"/>
      <c r="F1" s="99"/>
      <c r="G1" s="99"/>
      <c r="H1" s="99"/>
      <c r="I1" s="99"/>
      <c r="J1" s="100"/>
      <c r="K1" s="1"/>
    </row>
    <row r="2" spans="1:11" ht="27" customHeight="1" x14ac:dyDescent="0.2">
      <c r="A2" s="101" t="s">
        <v>0</v>
      </c>
      <c r="B2" s="102"/>
      <c r="C2" s="102"/>
      <c r="D2" s="102"/>
      <c r="E2" s="102"/>
      <c r="F2" s="102"/>
      <c r="G2" s="102"/>
      <c r="H2" s="102"/>
      <c r="I2" s="102"/>
      <c r="J2" s="103"/>
      <c r="K2" s="1"/>
    </row>
    <row r="3" spans="1:11" ht="18" customHeight="1" x14ac:dyDescent="0.2">
      <c r="A3" s="43" t="s">
        <v>1</v>
      </c>
      <c r="B3" s="89" t="s">
        <v>46</v>
      </c>
      <c r="C3" s="89"/>
      <c r="D3" s="89"/>
      <c r="E3" s="89"/>
      <c r="F3" s="89"/>
      <c r="G3" s="89"/>
      <c r="H3" s="89"/>
      <c r="I3" s="89"/>
      <c r="J3" s="90"/>
      <c r="K3" s="1"/>
    </row>
    <row r="4" spans="1:11" ht="19.5" customHeight="1" x14ac:dyDescent="0.2">
      <c r="A4" s="44" t="s">
        <v>27</v>
      </c>
      <c r="B4" s="89" t="s">
        <v>47</v>
      </c>
      <c r="C4" s="89"/>
      <c r="D4" s="89"/>
      <c r="E4" s="89"/>
      <c r="F4" s="89"/>
      <c r="G4" s="89"/>
      <c r="H4" s="89"/>
      <c r="I4" s="89"/>
      <c r="J4" s="90"/>
      <c r="K4" s="1"/>
    </row>
    <row r="5" spans="1:11" ht="20.25" customHeight="1" x14ac:dyDescent="0.2">
      <c r="A5" s="44" t="s">
        <v>28</v>
      </c>
      <c r="B5" s="89" t="s">
        <v>48</v>
      </c>
      <c r="C5" s="89"/>
      <c r="D5" s="89"/>
      <c r="E5" s="89"/>
      <c r="F5" s="89"/>
      <c r="G5" s="89"/>
      <c r="H5" s="89"/>
      <c r="I5" s="89"/>
      <c r="J5" s="90"/>
      <c r="K5" s="1"/>
    </row>
    <row r="6" spans="1:11" ht="56.25" customHeight="1" x14ac:dyDescent="0.2">
      <c r="A6" s="43" t="s">
        <v>2</v>
      </c>
      <c r="B6" s="91" t="s">
        <v>56</v>
      </c>
      <c r="C6" s="91"/>
      <c r="D6" s="91"/>
      <c r="E6" s="91"/>
      <c r="F6" s="91"/>
      <c r="G6" s="91"/>
      <c r="H6" s="91"/>
      <c r="I6" s="91"/>
      <c r="J6" s="92"/>
    </row>
    <row r="7" spans="1:11" ht="72.75" customHeight="1" x14ac:dyDescent="0.2">
      <c r="A7" s="43" t="s">
        <v>3</v>
      </c>
      <c r="B7" s="91" t="s">
        <v>57</v>
      </c>
      <c r="C7" s="91"/>
      <c r="D7" s="91"/>
      <c r="E7" s="91"/>
      <c r="F7" s="91"/>
      <c r="G7" s="91"/>
      <c r="H7" s="91"/>
      <c r="I7" s="91"/>
      <c r="J7" s="92"/>
    </row>
    <row r="8" spans="1:11" ht="27" customHeight="1" x14ac:dyDescent="0.2">
      <c r="A8" s="93" t="s">
        <v>4</v>
      </c>
      <c r="B8" s="94"/>
      <c r="C8" s="94"/>
      <c r="D8" s="94"/>
      <c r="E8" s="94"/>
      <c r="F8" s="94"/>
      <c r="G8" s="94"/>
      <c r="H8" s="94"/>
      <c r="I8" s="94"/>
      <c r="J8" s="95"/>
    </row>
    <row r="9" spans="1:11" s="8" customFormat="1" ht="17.25" customHeight="1" x14ac:dyDescent="0.2">
      <c r="A9" s="45" t="s">
        <v>5</v>
      </c>
      <c r="B9" s="4">
        <v>1</v>
      </c>
      <c r="C9" s="96" t="str">
        <f>IFERROR(VLOOKUP(B9,'[1]Validacion datos'!A2:B5,2,FALSE),"")</f>
        <v>DESARROLLO INSTITUCIONAL</v>
      </c>
      <c r="D9" s="96"/>
      <c r="E9" s="96"/>
      <c r="F9" s="96"/>
      <c r="G9" s="96"/>
      <c r="H9" s="96"/>
      <c r="I9" s="96"/>
      <c r="J9" s="97"/>
      <c r="K9" s="7"/>
    </row>
    <row r="10" spans="1:11" s="8" customFormat="1" ht="18.75" customHeight="1" x14ac:dyDescent="0.2">
      <c r="A10" s="45" t="s">
        <v>6</v>
      </c>
      <c r="B10" s="5">
        <v>1.2</v>
      </c>
      <c r="C10" s="96" t="str">
        <f>IFERROR(VLOOKUP(B10,'[1]Validacion datos'!A8:B26,2,FALSE),"")</f>
        <v>Imperio de la ley y seguridad ciudadana</v>
      </c>
      <c r="D10" s="96"/>
      <c r="E10" s="96"/>
      <c r="F10" s="96"/>
      <c r="G10" s="96"/>
      <c r="H10" s="96"/>
      <c r="I10" s="96"/>
      <c r="J10" s="97"/>
      <c r="K10" s="7"/>
    </row>
    <row r="11" spans="1:11" s="8" customFormat="1" ht="48.75" customHeight="1" x14ac:dyDescent="0.2">
      <c r="A11" s="45" t="s">
        <v>7</v>
      </c>
      <c r="B11" s="6" t="s">
        <v>71</v>
      </c>
      <c r="C11" s="113"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14"/>
      <c r="E11" s="114"/>
      <c r="F11" s="114"/>
      <c r="G11" s="114"/>
      <c r="H11" s="114"/>
      <c r="I11" s="114"/>
      <c r="J11" s="115"/>
      <c r="K11" s="7"/>
    </row>
    <row r="12" spans="1:11" ht="27" customHeight="1" x14ac:dyDescent="0.2">
      <c r="A12" s="93" t="s">
        <v>8</v>
      </c>
      <c r="B12" s="94"/>
      <c r="C12" s="94"/>
      <c r="D12" s="94"/>
      <c r="E12" s="94"/>
      <c r="F12" s="94"/>
      <c r="G12" s="94"/>
      <c r="H12" s="94"/>
      <c r="I12" s="94"/>
      <c r="J12" s="95"/>
    </row>
    <row r="13" spans="1:11" ht="33" customHeight="1" x14ac:dyDescent="0.2">
      <c r="A13" s="43" t="s">
        <v>9</v>
      </c>
      <c r="B13" s="116" t="s">
        <v>49</v>
      </c>
      <c r="C13" s="116"/>
      <c r="D13" s="116"/>
      <c r="E13" s="116"/>
      <c r="F13" s="116"/>
      <c r="G13" s="116"/>
      <c r="H13" s="116"/>
      <c r="I13" s="116"/>
      <c r="J13" s="117"/>
    </row>
    <row r="14" spans="1:11" ht="128.25" customHeight="1" x14ac:dyDescent="0.2">
      <c r="A14" s="46" t="s">
        <v>10</v>
      </c>
      <c r="B14" s="118" t="s">
        <v>80</v>
      </c>
      <c r="C14" s="118"/>
      <c r="D14" s="118"/>
      <c r="E14" s="118"/>
      <c r="F14" s="118"/>
      <c r="G14" s="118"/>
      <c r="H14" s="118"/>
      <c r="I14" s="118"/>
      <c r="J14" s="119"/>
    </row>
    <row r="15" spans="1:11" ht="64.5" customHeight="1" x14ac:dyDescent="0.2">
      <c r="A15" s="46" t="s">
        <v>92</v>
      </c>
      <c r="B15" s="118" t="s">
        <v>81</v>
      </c>
      <c r="C15" s="118"/>
      <c r="D15" s="118"/>
      <c r="E15" s="118"/>
      <c r="F15" s="118"/>
      <c r="G15" s="118"/>
      <c r="H15" s="118"/>
      <c r="I15" s="118"/>
      <c r="J15" s="119"/>
    </row>
    <row r="16" spans="1:11" ht="88.5" customHeight="1" x14ac:dyDescent="0.2">
      <c r="A16" s="46" t="s">
        <v>29</v>
      </c>
      <c r="B16" s="118" t="s">
        <v>114</v>
      </c>
      <c r="C16" s="118"/>
      <c r="D16" s="118"/>
      <c r="E16" s="118"/>
      <c r="F16" s="118"/>
      <c r="G16" s="118"/>
      <c r="H16" s="118"/>
      <c r="I16" s="118"/>
      <c r="J16" s="119"/>
      <c r="K16" s="1"/>
    </row>
    <row r="17" spans="1:12" ht="19.5" customHeight="1" x14ac:dyDescent="0.2">
      <c r="A17" s="93" t="s">
        <v>11</v>
      </c>
      <c r="B17" s="94"/>
      <c r="C17" s="94"/>
      <c r="D17" s="94"/>
      <c r="E17" s="94"/>
      <c r="F17" s="94"/>
      <c r="G17" s="94"/>
      <c r="H17" s="94"/>
      <c r="I17" s="94"/>
      <c r="J17" s="95"/>
    </row>
    <row r="18" spans="1:12" ht="19.5" customHeight="1" x14ac:dyDescent="0.2">
      <c r="A18" s="101" t="s">
        <v>12</v>
      </c>
      <c r="B18" s="102"/>
      <c r="C18" s="102"/>
      <c r="D18" s="102"/>
      <c r="E18" s="102"/>
      <c r="F18" s="102"/>
      <c r="G18" s="102"/>
      <c r="H18" s="102"/>
      <c r="I18" s="102"/>
      <c r="J18" s="103"/>
      <c r="K18" s="1"/>
    </row>
    <row r="19" spans="1:12" ht="49.5" customHeight="1" x14ac:dyDescent="0.2">
      <c r="A19" s="108" t="s">
        <v>13</v>
      </c>
      <c r="B19" s="109"/>
      <c r="C19" s="110" t="s">
        <v>14</v>
      </c>
      <c r="D19" s="112"/>
      <c r="E19" s="112"/>
      <c r="F19" s="112" t="s">
        <v>15</v>
      </c>
      <c r="G19" s="112"/>
      <c r="H19" s="109"/>
      <c r="I19" s="110" t="s">
        <v>16</v>
      </c>
      <c r="J19" s="111"/>
    </row>
    <row r="20" spans="1:12" s="8" customFormat="1" x14ac:dyDescent="0.2">
      <c r="A20" s="135">
        <f>481941846</f>
        <v>481941846</v>
      </c>
      <c r="B20" s="136"/>
      <c r="C20" s="142">
        <f>+SUM(Tabla1[Financiera
(B)])</f>
        <v>485822098.75999999</v>
      </c>
      <c r="D20" s="143"/>
      <c r="E20" s="144"/>
      <c r="F20" s="142">
        <v>406568412.32999998</v>
      </c>
      <c r="G20" s="143"/>
      <c r="H20" s="144"/>
      <c r="I20" s="137">
        <f>+IF(F20&gt;0,F20/C20,0)</f>
        <v>0.83686685592877497</v>
      </c>
      <c r="J20" s="138"/>
      <c r="K20" s="7"/>
      <c r="L20" s="74"/>
    </row>
    <row r="21" spans="1:12" ht="19.5" customHeight="1" x14ac:dyDescent="0.2">
      <c r="A21" s="101" t="s">
        <v>43</v>
      </c>
      <c r="B21" s="102"/>
      <c r="C21" s="102"/>
      <c r="D21" s="102"/>
      <c r="E21" s="102"/>
      <c r="F21" s="102"/>
      <c r="G21" s="102"/>
      <c r="H21" s="102"/>
      <c r="I21" s="102"/>
      <c r="J21" s="103"/>
      <c r="K21" s="1"/>
      <c r="L21" s="72"/>
    </row>
    <row r="22" spans="1:12" ht="32.25" customHeight="1" x14ac:dyDescent="0.2">
      <c r="A22" s="48"/>
      <c r="B22" s="49"/>
      <c r="C22" s="139" t="s">
        <v>38</v>
      </c>
      <c r="D22" s="140"/>
      <c r="E22" s="139" t="s">
        <v>45</v>
      </c>
      <c r="F22" s="140"/>
      <c r="G22" s="139" t="s">
        <v>44</v>
      </c>
      <c r="H22" s="139"/>
      <c r="I22" s="139" t="s">
        <v>17</v>
      </c>
      <c r="J22" s="141"/>
      <c r="L22" s="73"/>
    </row>
    <row r="23" spans="1:12" ht="38.25" x14ac:dyDescent="0.2">
      <c r="A23" s="50" t="s">
        <v>18</v>
      </c>
      <c r="B23" s="10" t="s">
        <v>19</v>
      </c>
      <c r="C23" s="10" t="s">
        <v>30</v>
      </c>
      <c r="D23" s="10" t="s">
        <v>31</v>
      </c>
      <c r="E23" s="10" t="s">
        <v>32</v>
      </c>
      <c r="F23" s="10" t="s">
        <v>33</v>
      </c>
      <c r="G23" s="10" t="s">
        <v>34</v>
      </c>
      <c r="H23" s="10" t="s">
        <v>35</v>
      </c>
      <c r="I23" s="10" t="s">
        <v>36</v>
      </c>
      <c r="J23" s="51" t="s">
        <v>37</v>
      </c>
      <c r="L23" s="87"/>
    </row>
    <row r="24" spans="1:12" ht="51" x14ac:dyDescent="0.2">
      <c r="A24" s="75" t="s">
        <v>108</v>
      </c>
      <c r="B24" s="76" t="s">
        <v>63</v>
      </c>
      <c r="C24" s="76" t="s">
        <v>63</v>
      </c>
      <c r="D24" s="77">
        <v>142978801.30000001</v>
      </c>
      <c r="E24" s="36" t="s">
        <v>63</v>
      </c>
      <c r="F24" s="36">
        <v>74573303.560000002</v>
      </c>
      <c r="G24" s="78" t="s">
        <v>63</v>
      </c>
      <c r="H24" s="77">
        <v>54542628.439999998</v>
      </c>
      <c r="I24" s="85" t="s">
        <v>63</v>
      </c>
      <c r="J24" s="86">
        <f>IF(H24&gt;0,H24/F24,0)</f>
        <v>0.73139616774676242</v>
      </c>
      <c r="L24" s="72"/>
    </row>
    <row r="25" spans="1:12" ht="69" customHeight="1" x14ac:dyDescent="0.2">
      <c r="A25" s="54" t="s">
        <v>97</v>
      </c>
      <c r="B25" s="33" t="s">
        <v>50</v>
      </c>
      <c r="C25" s="21">
        <v>80</v>
      </c>
      <c r="D25" s="22">
        <v>25525677</v>
      </c>
      <c r="E25" s="36">
        <v>20</v>
      </c>
      <c r="F25" s="23">
        <v>6795755.25</v>
      </c>
      <c r="G25" s="24">
        <v>26</v>
      </c>
      <c r="H25" s="22">
        <v>2490646.2999999998</v>
      </c>
      <c r="I25" s="25">
        <f>IF(G25&gt;0,G25/E25,0)</f>
        <v>1.3</v>
      </c>
      <c r="J25" s="53">
        <f t="shared" ref="J25:J29" si="0">IF(H25&gt;0,H25/F25,0)</f>
        <v>0.366500294430115</v>
      </c>
    </row>
    <row r="26" spans="1:12" ht="67.5" customHeight="1" x14ac:dyDescent="0.2">
      <c r="A26" s="54" t="s">
        <v>98</v>
      </c>
      <c r="B26" s="33" t="s">
        <v>51</v>
      </c>
      <c r="C26" s="21">
        <v>41500</v>
      </c>
      <c r="D26" s="22">
        <v>120195956.45999999</v>
      </c>
      <c r="E26" s="36">
        <v>9000</v>
      </c>
      <c r="F26" s="23">
        <f>26548411.75-9649334.54</f>
        <v>16899077.210000001</v>
      </c>
      <c r="G26" s="24">
        <v>12432</v>
      </c>
      <c r="H26" s="22">
        <v>34261818.859999999</v>
      </c>
      <c r="I26" s="25">
        <f t="shared" ref="I26:I29" si="1">IF(G26&gt;0,G26/E26,0)</f>
        <v>1.3813333333333333</v>
      </c>
      <c r="J26" s="53">
        <f t="shared" si="0"/>
        <v>2.0274372638362541</v>
      </c>
      <c r="L26" s="72"/>
    </row>
    <row r="27" spans="1:12" ht="78.75" customHeight="1" x14ac:dyDescent="0.2">
      <c r="A27" s="54" t="s">
        <v>99</v>
      </c>
      <c r="B27" s="33" t="s">
        <v>52</v>
      </c>
      <c r="C27" s="21">
        <v>79</v>
      </c>
      <c r="D27" s="22">
        <v>45324677</v>
      </c>
      <c r="E27" s="36">
        <v>79</v>
      </c>
      <c r="F27" s="23">
        <f>17392224-2902230</f>
        <v>14489994</v>
      </c>
      <c r="G27" s="24">
        <v>82</v>
      </c>
      <c r="H27" s="22">
        <v>25162355.940000001</v>
      </c>
      <c r="I27" s="25">
        <f>IF(G27&gt;0,G27/E27,0)</f>
        <v>1.0379746835443038</v>
      </c>
      <c r="J27" s="53">
        <f>IF(H27&gt;0,H27/F27,0)</f>
        <v>1.7365332200965715</v>
      </c>
      <c r="L27" s="72"/>
    </row>
    <row r="28" spans="1:12" ht="72" customHeight="1" x14ac:dyDescent="0.2">
      <c r="A28" s="54" t="s">
        <v>100</v>
      </c>
      <c r="B28" s="33" t="s">
        <v>53</v>
      </c>
      <c r="C28" s="21">
        <v>2</v>
      </c>
      <c r="D28" s="22">
        <v>87810767</v>
      </c>
      <c r="E28" s="36">
        <v>2</v>
      </c>
      <c r="F28" s="23">
        <v>15272356.09</v>
      </c>
      <c r="G28" s="24">
        <v>2</v>
      </c>
      <c r="H28" s="22">
        <v>22078860.719999999</v>
      </c>
      <c r="I28" s="25">
        <f t="shared" si="1"/>
        <v>1</v>
      </c>
      <c r="J28" s="53">
        <f t="shared" si="0"/>
        <v>1.4456748251474274</v>
      </c>
      <c r="L28" s="72"/>
    </row>
    <row r="29" spans="1:12" ht="72.75" customHeight="1" x14ac:dyDescent="0.2">
      <c r="A29" s="58" t="s">
        <v>101</v>
      </c>
      <c r="B29" s="59" t="s">
        <v>54</v>
      </c>
      <c r="C29" s="60">
        <v>1</v>
      </c>
      <c r="D29" s="61">
        <v>63986220</v>
      </c>
      <c r="E29" s="88">
        <v>1</v>
      </c>
      <c r="F29" s="62">
        <f>18532263.25+1360000</f>
        <v>19892263.25</v>
      </c>
      <c r="G29" s="60">
        <v>1</v>
      </c>
      <c r="H29" s="61">
        <v>23183121.739999998</v>
      </c>
      <c r="I29" s="63">
        <f t="shared" si="1"/>
        <v>1</v>
      </c>
      <c r="J29" s="64">
        <f t="shared" si="0"/>
        <v>1.1654340910655301</v>
      </c>
      <c r="L29" s="72"/>
    </row>
    <row r="30" spans="1:12" ht="27" customHeight="1" x14ac:dyDescent="0.2">
      <c r="A30" s="98" t="s">
        <v>20</v>
      </c>
      <c r="B30" s="99"/>
      <c r="C30" s="99"/>
      <c r="D30" s="99"/>
      <c r="E30" s="99"/>
      <c r="F30" s="99"/>
      <c r="G30" s="99"/>
      <c r="H30" s="99"/>
      <c r="I30" s="99"/>
      <c r="J30" s="100"/>
    </row>
    <row r="31" spans="1:12" ht="27" customHeight="1" x14ac:dyDescent="0.2">
      <c r="A31" s="101" t="s">
        <v>21</v>
      </c>
      <c r="B31" s="102"/>
      <c r="C31" s="102"/>
      <c r="D31" s="102"/>
      <c r="E31" s="102"/>
      <c r="F31" s="102"/>
      <c r="G31" s="102"/>
      <c r="H31" s="102"/>
      <c r="I31" s="102"/>
      <c r="J31" s="103"/>
      <c r="K31" s="1"/>
    </row>
    <row r="32" spans="1:12" ht="27" customHeight="1" x14ac:dyDescent="0.2">
      <c r="A32" s="55" t="s">
        <v>22</v>
      </c>
      <c r="B32" s="104" t="str">
        <f>+A25</f>
        <v>6105- Negocios que comercializan armas de fuego controlados y regulados en sus operaciones</v>
      </c>
      <c r="C32" s="104"/>
      <c r="D32" s="104"/>
      <c r="E32" s="104"/>
      <c r="F32" s="104"/>
      <c r="G32" s="104"/>
      <c r="H32" s="104"/>
      <c r="I32" s="104"/>
      <c r="J32" s="105"/>
    </row>
    <row r="33" spans="1:10" ht="52.5" customHeight="1" x14ac:dyDescent="0.2">
      <c r="A33" s="65" t="s">
        <v>23</v>
      </c>
      <c r="B33" s="106" t="s">
        <v>77</v>
      </c>
      <c r="C33" s="106"/>
      <c r="D33" s="106"/>
      <c r="E33" s="106"/>
      <c r="F33" s="106"/>
      <c r="G33" s="106"/>
      <c r="H33" s="106"/>
      <c r="I33" s="106"/>
      <c r="J33" s="107"/>
    </row>
    <row r="34" spans="1:10" ht="44.25" customHeight="1" x14ac:dyDescent="0.2">
      <c r="A34" s="65" t="s">
        <v>24</v>
      </c>
      <c r="B34" s="106" t="s">
        <v>110</v>
      </c>
      <c r="C34" s="106"/>
      <c r="D34" s="106"/>
      <c r="E34" s="106"/>
      <c r="F34" s="106"/>
      <c r="G34" s="106"/>
      <c r="H34" s="106"/>
      <c r="I34" s="106"/>
      <c r="J34" s="107"/>
    </row>
    <row r="35" spans="1:10" ht="75.75" customHeight="1" x14ac:dyDescent="0.2">
      <c r="A35" s="65" t="s">
        <v>25</v>
      </c>
      <c r="B35" s="132" t="s">
        <v>111</v>
      </c>
      <c r="C35" s="133"/>
      <c r="D35" s="133"/>
      <c r="E35" s="133"/>
      <c r="F35" s="133"/>
      <c r="G35" s="133"/>
      <c r="H35" s="133"/>
      <c r="I35" s="133"/>
      <c r="J35" s="134"/>
    </row>
    <row r="36" spans="1:10" ht="27.75" customHeight="1" x14ac:dyDescent="0.2">
      <c r="A36" s="55" t="s">
        <v>22</v>
      </c>
      <c r="B36" s="104" t="str">
        <f>+A26</f>
        <v>6864- Personas físicas y jurídicas con derecho de tenencia y porte de armas de fuego reguladas</v>
      </c>
      <c r="C36" s="104"/>
      <c r="D36" s="104"/>
      <c r="E36" s="104"/>
      <c r="F36" s="104"/>
      <c r="G36" s="104"/>
      <c r="H36" s="104"/>
      <c r="I36" s="104"/>
      <c r="J36" s="105"/>
    </row>
    <row r="37" spans="1:10" ht="48" customHeight="1" x14ac:dyDescent="0.2">
      <c r="A37" s="65" t="s">
        <v>23</v>
      </c>
      <c r="B37" s="145" t="s">
        <v>102</v>
      </c>
      <c r="C37" s="145"/>
      <c r="D37" s="145"/>
      <c r="E37" s="145"/>
      <c r="F37" s="145"/>
      <c r="G37" s="145"/>
      <c r="H37" s="145"/>
      <c r="I37" s="145"/>
      <c r="J37" s="146"/>
    </row>
    <row r="38" spans="1:10" ht="39" customHeight="1" x14ac:dyDescent="0.2">
      <c r="A38" s="65" t="s">
        <v>24</v>
      </c>
      <c r="B38" s="106" t="s">
        <v>115</v>
      </c>
      <c r="C38" s="106"/>
      <c r="D38" s="106"/>
      <c r="E38" s="106"/>
      <c r="F38" s="106"/>
      <c r="G38" s="106"/>
      <c r="H38" s="106"/>
      <c r="I38" s="106"/>
      <c r="J38" s="107"/>
    </row>
    <row r="39" spans="1:10" ht="126.75" customHeight="1" x14ac:dyDescent="0.2">
      <c r="A39" s="65" t="s">
        <v>25</v>
      </c>
      <c r="B39" s="147" t="s">
        <v>112</v>
      </c>
      <c r="C39" s="147"/>
      <c r="D39" s="147"/>
      <c r="E39" s="147"/>
      <c r="F39" s="147"/>
      <c r="G39" s="147"/>
      <c r="H39" s="147"/>
      <c r="I39" s="147"/>
      <c r="J39" s="148"/>
    </row>
    <row r="40" spans="1:10" ht="26.25" customHeight="1" x14ac:dyDescent="0.2">
      <c r="A40" s="55" t="s">
        <v>22</v>
      </c>
      <c r="B40" s="104" t="str">
        <f>+A27</f>
        <v>7744- Empresas de manipulación de productos pirotécnicos y químicos reguladas</v>
      </c>
      <c r="C40" s="104"/>
      <c r="D40" s="104"/>
      <c r="E40" s="104"/>
      <c r="F40" s="104"/>
      <c r="G40" s="104"/>
      <c r="H40" s="104"/>
      <c r="I40" s="104"/>
      <c r="J40" s="105"/>
    </row>
    <row r="41" spans="1:10" ht="52.5" customHeight="1" x14ac:dyDescent="0.2">
      <c r="A41" s="65" t="s">
        <v>23</v>
      </c>
      <c r="B41" s="145" t="s">
        <v>103</v>
      </c>
      <c r="C41" s="145"/>
      <c r="D41" s="145"/>
      <c r="E41" s="145"/>
      <c r="F41" s="145"/>
      <c r="G41" s="145"/>
      <c r="H41" s="145"/>
      <c r="I41" s="145"/>
      <c r="J41" s="146"/>
    </row>
    <row r="42" spans="1:10" ht="39" customHeight="1" x14ac:dyDescent="0.2">
      <c r="A42" s="65" t="s">
        <v>24</v>
      </c>
      <c r="B42" s="149" t="s">
        <v>113</v>
      </c>
      <c r="C42" s="149"/>
      <c r="D42" s="149"/>
      <c r="E42" s="149"/>
      <c r="F42" s="149"/>
      <c r="G42" s="149"/>
      <c r="H42" s="149"/>
      <c r="I42" s="149"/>
      <c r="J42" s="150"/>
    </row>
    <row r="43" spans="1:10" ht="116.25" customHeight="1" x14ac:dyDescent="0.2">
      <c r="A43" s="65" t="s">
        <v>25</v>
      </c>
      <c r="B43" s="132" t="s">
        <v>116</v>
      </c>
      <c r="C43" s="132"/>
      <c r="D43" s="132"/>
      <c r="E43" s="132"/>
      <c r="F43" s="132"/>
      <c r="G43" s="132"/>
      <c r="H43" s="132"/>
      <c r="I43" s="132"/>
      <c r="J43" s="151"/>
    </row>
    <row r="44" spans="1:10" ht="27.75" customHeight="1" x14ac:dyDescent="0.2">
      <c r="A44" s="55" t="s">
        <v>22</v>
      </c>
      <c r="B44" s="104" t="str">
        <f>+A28</f>
        <v>7745- Población afectada, asistida en la recepción de denuncias y la solución alternativa de conflictos (mediación).</v>
      </c>
      <c r="C44" s="104"/>
      <c r="D44" s="104"/>
      <c r="E44" s="104"/>
      <c r="F44" s="104"/>
      <c r="G44" s="104"/>
      <c r="H44" s="104"/>
      <c r="I44" s="104"/>
      <c r="J44" s="105"/>
    </row>
    <row r="45" spans="1:10" ht="114.75" customHeight="1" x14ac:dyDescent="0.2">
      <c r="A45" s="65" t="s">
        <v>23</v>
      </c>
      <c r="B45" s="145" t="s">
        <v>78</v>
      </c>
      <c r="C45" s="145"/>
      <c r="D45" s="145"/>
      <c r="E45" s="145"/>
      <c r="F45" s="145"/>
      <c r="G45" s="145"/>
      <c r="H45" s="145"/>
      <c r="I45" s="145"/>
      <c r="J45" s="146"/>
    </row>
    <row r="46" spans="1:10" ht="105.75" customHeight="1" x14ac:dyDescent="0.2">
      <c r="A46" s="65" t="s">
        <v>24</v>
      </c>
      <c r="B46" s="145" t="s">
        <v>117</v>
      </c>
      <c r="C46" s="145"/>
      <c r="D46" s="145"/>
      <c r="E46" s="145"/>
      <c r="F46" s="145"/>
      <c r="G46" s="145"/>
      <c r="H46" s="145"/>
      <c r="I46" s="145"/>
      <c r="J46" s="146"/>
    </row>
    <row r="47" spans="1:10" ht="134.25" customHeight="1" x14ac:dyDescent="0.2">
      <c r="A47" s="65" t="s">
        <v>25</v>
      </c>
      <c r="B47" s="132" t="s">
        <v>118</v>
      </c>
      <c r="C47" s="147"/>
      <c r="D47" s="147"/>
      <c r="E47" s="147"/>
      <c r="F47" s="147"/>
      <c r="G47" s="147"/>
      <c r="H47" s="147"/>
      <c r="I47" s="147"/>
      <c r="J47" s="148"/>
    </row>
    <row r="48" spans="1:10" ht="27.75" customHeight="1" x14ac:dyDescent="0.2">
      <c r="A48" s="55" t="s">
        <v>22</v>
      </c>
      <c r="B48" s="104" t="str">
        <f>+A29</f>
        <v>7746-  Ciudadanos y extranjeros beneficiados a través de acciones y políticas integral de seguridad ciudadana</v>
      </c>
      <c r="C48" s="104"/>
      <c r="D48" s="104"/>
      <c r="E48" s="104"/>
      <c r="F48" s="104"/>
      <c r="G48" s="104"/>
      <c r="H48" s="104"/>
      <c r="I48" s="104"/>
      <c r="J48" s="105"/>
    </row>
    <row r="49" spans="1:11" ht="53.25" customHeight="1" x14ac:dyDescent="0.2">
      <c r="A49" s="65" t="s">
        <v>23</v>
      </c>
      <c r="B49" s="145" t="s">
        <v>79</v>
      </c>
      <c r="C49" s="145"/>
      <c r="D49" s="145"/>
      <c r="E49" s="145"/>
      <c r="F49" s="145"/>
      <c r="G49" s="145"/>
      <c r="H49" s="145"/>
      <c r="I49" s="145"/>
      <c r="J49" s="146"/>
    </row>
    <row r="50" spans="1:11" ht="50.25" customHeight="1" x14ac:dyDescent="0.2">
      <c r="A50" s="65" t="s">
        <v>24</v>
      </c>
      <c r="B50" s="145" t="s">
        <v>119</v>
      </c>
      <c r="C50" s="145"/>
      <c r="D50" s="145"/>
      <c r="E50" s="145"/>
      <c r="F50" s="145"/>
      <c r="G50" s="145"/>
      <c r="H50" s="145"/>
      <c r="I50" s="145"/>
      <c r="J50" s="146"/>
    </row>
    <row r="51" spans="1:11" ht="134.25" customHeight="1" x14ac:dyDescent="0.2">
      <c r="A51" s="66" t="s">
        <v>25</v>
      </c>
      <c r="B51" s="152" t="s">
        <v>120</v>
      </c>
      <c r="C51" s="152"/>
      <c r="D51" s="152"/>
      <c r="E51" s="152"/>
      <c r="F51" s="152"/>
      <c r="G51" s="152"/>
      <c r="H51" s="152"/>
      <c r="I51" s="152"/>
      <c r="J51" s="153"/>
    </row>
    <row r="52" spans="1:11" ht="27" customHeight="1" x14ac:dyDescent="0.2">
      <c r="A52" s="123" t="s">
        <v>91</v>
      </c>
      <c r="B52" s="124"/>
      <c r="C52" s="124"/>
      <c r="D52" s="124"/>
      <c r="E52" s="124"/>
      <c r="F52" s="124"/>
      <c r="G52" s="124"/>
      <c r="H52" s="124"/>
      <c r="I52" s="124"/>
      <c r="J52" s="125"/>
    </row>
    <row r="53" spans="1:11" ht="26.25" customHeight="1" x14ac:dyDescent="0.2">
      <c r="A53" s="126" t="s">
        <v>26</v>
      </c>
      <c r="B53" s="127"/>
      <c r="C53" s="127"/>
      <c r="D53" s="127"/>
      <c r="E53" s="127"/>
      <c r="F53" s="127"/>
      <c r="G53" s="127"/>
      <c r="H53" s="127"/>
      <c r="I53" s="127"/>
      <c r="J53" s="128"/>
      <c r="K53" s="1"/>
    </row>
    <row r="54" spans="1:11" ht="27.75" customHeight="1" x14ac:dyDescent="0.2">
      <c r="A54" s="129"/>
      <c r="B54" s="130"/>
      <c r="C54" s="130"/>
      <c r="D54" s="130"/>
      <c r="E54" s="130"/>
      <c r="F54" s="130"/>
      <c r="G54" s="130"/>
      <c r="H54" s="130"/>
      <c r="I54" s="130"/>
      <c r="J54" s="131"/>
    </row>
    <row r="55" spans="1:11" x14ac:dyDescent="0.2">
      <c r="A55" s="12"/>
      <c r="B55" s="12"/>
      <c r="C55" s="12"/>
      <c r="D55" s="12"/>
      <c r="E55" s="12"/>
      <c r="F55" s="12"/>
      <c r="G55" s="12"/>
      <c r="H55" s="12"/>
      <c r="I55" s="12"/>
      <c r="J55" s="12"/>
    </row>
    <row r="57" spans="1:11" ht="15" thickBot="1" x14ac:dyDescent="0.25">
      <c r="A57" s="27" t="s">
        <v>39</v>
      </c>
      <c r="B57" s="28">
        <f>+A20</f>
        <v>481941846</v>
      </c>
      <c r="G57" s="120"/>
      <c r="H57" s="120"/>
      <c r="I57" s="120"/>
    </row>
    <row r="58" spans="1:11" x14ac:dyDescent="0.2">
      <c r="A58" s="27" t="s">
        <v>40</v>
      </c>
      <c r="B58" s="28">
        <f>+C20</f>
        <v>485822098.75999999</v>
      </c>
      <c r="G58" s="121" t="s">
        <v>55</v>
      </c>
      <c r="H58" s="121"/>
      <c r="I58" s="121"/>
    </row>
    <row r="59" spans="1:11" x14ac:dyDescent="0.2">
      <c r="A59" s="27" t="s">
        <v>41</v>
      </c>
      <c r="B59" s="28">
        <f>+F20</f>
        <v>406568412.32999998</v>
      </c>
      <c r="G59" s="122" t="s">
        <v>42</v>
      </c>
      <c r="H59" s="122"/>
      <c r="I59" s="122"/>
    </row>
    <row r="74" spans="1:2" x14ac:dyDescent="0.2">
      <c r="A74" s="83"/>
      <c r="B74" s="83"/>
    </row>
    <row r="75" spans="1:2" x14ac:dyDescent="0.2">
      <c r="A75" s="83"/>
      <c r="B75" s="83"/>
    </row>
    <row r="76" spans="1:2" x14ac:dyDescent="0.2">
      <c r="A76" s="83"/>
      <c r="B76" s="83"/>
    </row>
    <row r="77" spans="1:2" x14ac:dyDescent="0.2">
      <c r="A77" s="83"/>
      <c r="B77" s="83"/>
    </row>
    <row r="78" spans="1:2" x14ac:dyDescent="0.2">
      <c r="A78" s="83"/>
      <c r="B78" s="83"/>
    </row>
    <row r="79" spans="1:2" x14ac:dyDescent="0.2">
      <c r="A79" s="83"/>
      <c r="B79" s="83"/>
    </row>
    <row r="80" spans="1:2" x14ac:dyDescent="0.2">
      <c r="A80" s="83"/>
      <c r="B80" s="83"/>
    </row>
    <row r="81" spans="1:2" x14ac:dyDescent="0.2">
      <c r="A81" s="83"/>
      <c r="B81" s="83"/>
    </row>
    <row r="82" spans="1:2" x14ac:dyDescent="0.2">
      <c r="A82" s="84">
        <f>+A79-A80</f>
        <v>0</v>
      </c>
    </row>
  </sheetData>
  <mergeCells count="59">
    <mergeCell ref="B42:J42"/>
    <mergeCell ref="B43:J43"/>
    <mergeCell ref="B44:J44"/>
    <mergeCell ref="B45:J45"/>
    <mergeCell ref="B51:J51"/>
    <mergeCell ref="B46:J46"/>
    <mergeCell ref="B47:J47"/>
    <mergeCell ref="B48:J48"/>
    <mergeCell ref="B49:J49"/>
    <mergeCell ref="B50:J50"/>
    <mergeCell ref="B37:J37"/>
    <mergeCell ref="B38:J38"/>
    <mergeCell ref="B39:J39"/>
    <mergeCell ref="B40:J40"/>
    <mergeCell ref="B41:J41"/>
    <mergeCell ref="B16:J16"/>
    <mergeCell ref="A30:J30"/>
    <mergeCell ref="A31:J31"/>
    <mergeCell ref="A17:J17"/>
    <mergeCell ref="B36:J36"/>
    <mergeCell ref="B35:J35"/>
    <mergeCell ref="A20:B20"/>
    <mergeCell ref="I20:J20"/>
    <mergeCell ref="A21:J21"/>
    <mergeCell ref="C22:D22"/>
    <mergeCell ref="G22:H22"/>
    <mergeCell ref="I22:J22"/>
    <mergeCell ref="C20:E20"/>
    <mergeCell ref="F20:H20"/>
    <mergeCell ref="E22:F22"/>
    <mergeCell ref="G57:I57"/>
    <mergeCell ref="G58:I58"/>
    <mergeCell ref="G59:I59"/>
    <mergeCell ref="A52:J52"/>
    <mergeCell ref="A53:J53"/>
    <mergeCell ref="A54:J54"/>
    <mergeCell ref="A1:J1"/>
    <mergeCell ref="A2:J2"/>
    <mergeCell ref="B32:J32"/>
    <mergeCell ref="B33:J33"/>
    <mergeCell ref="B34:J34"/>
    <mergeCell ref="A18:J18"/>
    <mergeCell ref="A19:B19"/>
    <mergeCell ref="I19:J19"/>
    <mergeCell ref="C19:E19"/>
    <mergeCell ref="F19:H19"/>
    <mergeCell ref="C10:J10"/>
    <mergeCell ref="C11:J11"/>
    <mergeCell ref="A12:J12"/>
    <mergeCell ref="B13:J13"/>
    <mergeCell ref="B14:J14"/>
    <mergeCell ref="B15:J15"/>
    <mergeCell ref="B3:J3"/>
    <mergeCell ref="B6:J6"/>
    <mergeCell ref="B7:J7"/>
    <mergeCell ref="A8:J8"/>
    <mergeCell ref="C9:J9"/>
    <mergeCell ref="B4:J4"/>
    <mergeCell ref="B5:J5"/>
  </mergeCells>
  <phoneticPr fontId="2" type="noConversion"/>
  <dataValidations xWindow="1320" yWindow="593" count="16">
    <dataValidation allowBlank="1" showInputMessage="1" showErrorMessage="1" prompt="Monto ejecutado en el trimestre" sqref="H23:H29"/>
    <dataValidation allowBlank="1" showInputMessage="1" showErrorMessage="1" prompt="Meta alcanzada en el trimestre" sqref="G23:G29"/>
    <dataValidation allowBlank="1" showInputMessage="1" showErrorMessage="1" prompt="Monto presupuestado para el producto" sqref="F23:F29 D23:D29"/>
    <dataValidation allowBlank="1" showInputMessage="1" showErrorMessage="1" prompt="Meta anual del indicador" sqref="E23:E29 C23 C25:C29"/>
    <dataValidation allowBlank="1" showInputMessage="1" showErrorMessage="1" prompt="Nombre del indicador" sqref="B23:B29 C24"/>
    <dataValidation allowBlank="1" showInputMessage="1" showErrorMessage="1" prompt="Nombre de cada producto" sqref="A23:A29"/>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54:J55"/>
    <dataValidation allowBlank="1" showInputMessage="1" showErrorMessage="1" prompt="De existir desvío, explicar razones." sqref="B35:J35 B39:J39 B43:J43 B47:J47 B51:J51"/>
    <dataValidation allowBlank="1" showInputMessage="1" showErrorMessage="1" prompt="1. Describir lo plasmado en el presupuesto_x000a_2. Describir lo alcanzado en términos financieros y de producción " sqref="B34:J34 B38:J38 B42:J42 B46:J46 B50:J50"/>
    <dataValidation allowBlank="1" showInputMessage="1" showErrorMessage="1" prompt="¿En qué consiste el producto? su objetivo" sqref="B33:J33 B37:J37 B41:J41 B45:J45 B49:J49"/>
    <dataValidation allowBlank="1" showInputMessage="1" showErrorMessage="1" prompt="Nombre del producto" sqref="B32:J32 B36:J36 B40:J40 B44:J44 B48:J48"/>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0866141732283472" right="0.70866141732283472" top="1.7716535433070868" bottom="0.74803149606299213" header="0.19685039370078741" footer="0.31496062992125984"/>
  <pageSetup scale="54" fitToHeight="0" orientation="portrait" r:id="rId1"/>
  <headerFooter>
    <oddHeader>&amp;C
&amp;G
&amp;"Verdana,Negrita"&amp;10INFORME DE EVALUACIÓN TRIMESTRAL DE LAS
METAS FÍSICAS-FINANCIERAS
OCTUBRE - DICIEMBRE 2023&amp;R&amp;"Verdana,Negrita"&amp;10
INF-PPP-05
Versión: 01</oddHeader>
  </headerFooter>
  <rowBreaks count="2" manualBreakCount="2">
    <brk id="26" max="9" man="1"/>
    <brk id="43" max="9" man="1"/>
  </rowBreaks>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Normal="100" zoomScaleSheetLayoutView="100" workbookViewId="0">
      <selection activeCell="B28" sqref="B28:J28"/>
    </sheetView>
  </sheetViews>
  <sheetFormatPr baseColWidth="10" defaultRowHeight="14.25" x14ac:dyDescent="0.2"/>
  <cols>
    <col min="1" max="1" width="27.85546875" style="3" customWidth="1"/>
    <col min="2" max="2" width="19.85546875" style="3" bestFit="1" customWidth="1"/>
    <col min="3" max="3" width="12.7109375" style="3" customWidth="1"/>
    <col min="4" max="4" width="14.5703125" style="3" bestFit="1" customWidth="1"/>
    <col min="5" max="5" width="12.7109375" style="3" customWidth="1"/>
    <col min="6" max="6" width="17.42578125" style="3" customWidth="1"/>
    <col min="7" max="7" width="12.7109375" style="3" customWidth="1"/>
    <col min="8" max="8" width="14.5703125" style="3" bestFit="1" customWidth="1"/>
    <col min="9" max="10" width="12.7109375" style="3" customWidth="1"/>
    <col min="11" max="11" width="11.42578125" style="3"/>
    <col min="12" max="16384" width="11.42578125" style="2"/>
  </cols>
  <sheetData>
    <row r="1" spans="1:11" ht="21.75" customHeight="1" x14ac:dyDescent="0.2">
      <c r="A1" s="123" t="s">
        <v>69</v>
      </c>
      <c r="B1" s="124"/>
      <c r="C1" s="124"/>
      <c r="D1" s="124"/>
      <c r="E1" s="124"/>
      <c r="F1" s="124"/>
      <c r="G1" s="124"/>
      <c r="H1" s="124"/>
      <c r="I1" s="124"/>
      <c r="J1" s="125"/>
      <c r="K1" s="1"/>
    </row>
    <row r="2" spans="1:11" ht="21.75" customHeight="1" x14ac:dyDescent="0.2">
      <c r="A2" s="126" t="s">
        <v>0</v>
      </c>
      <c r="B2" s="127"/>
      <c r="C2" s="127"/>
      <c r="D2" s="127"/>
      <c r="E2" s="127"/>
      <c r="F2" s="127"/>
      <c r="G2" s="127"/>
      <c r="H2" s="127"/>
      <c r="I2" s="127"/>
      <c r="J2" s="128"/>
      <c r="K2" s="1"/>
    </row>
    <row r="3" spans="1:11" ht="17.25" customHeight="1" x14ac:dyDescent="0.2">
      <c r="A3" s="14" t="s">
        <v>1</v>
      </c>
      <c r="B3" s="89" t="s">
        <v>46</v>
      </c>
      <c r="C3" s="89"/>
      <c r="D3" s="89"/>
      <c r="E3" s="89"/>
      <c r="F3" s="89"/>
      <c r="G3" s="89"/>
      <c r="H3" s="89"/>
      <c r="I3" s="89"/>
      <c r="J3" s="89"/>
      <c r="K3" s="1"/>
    </row>
    <row r="4" spans="1:11" ht="17.25" customHeight="1" x14ac:dyDescent="0.2">
      <c r="A4" s="15" t="s">
        <v>27</v>
      </c>
      <c r="B4" s="89" t="s">
        <v>47</v>
      </c>
      <c r="C4" s="89"/>
      <c r="D4" s="89"/>
      <c r="E4" s="89"/>
      <c r="F4" s="89"/>
      <c r="G4" s="89"/>
      <c r="H4" s="89"/>
      <c r="I4" s="89"/>
      <c r="J4" s="89"/>
      <c r="K4" s="1"/>
    </row>
    <row r="5" spans="1:11" ht="17.25" customHeight="1" x14ac:dyDescent="0.2">
      <c r="A5" s="15" t="s">
        <v>28</v>
      </c>
      <c r="B5" s="89" t="s">
        <v>48</v>
      </c>
      <c r="C5" s="89"/>
      <c r="D5" s="89"/>
      <c r="E5" s="89"/>
      <c r="F5" s="89"/>
      <c r="G5" s="89"/>
      <c r="H5" s="89"/>
      <c r="I5" s="89"/>
      <c r="J5" s="89"/>
      <c r="K5" s="1"/>
    </row>
    <row r="6" spans="1:11" ht="48" customHeight="1" x14ac:dyDescent="0.2">
      <c r="A6" s="14" t="s">
        <v>2</v>
      </c>
      <c r="B6" s="91" t="s">
        <v>56</v>
      </c>
      <c r="C6" s="91"/>
      <c r="D6" s="91"/>
      <c r="E6" s="91"/>
      <c r="F6" s="91"/>
      <c r="G6" s="91"/>
      <c r="H6" s="91"/>
      <c r="I6" s="91"/>
      <c r="J6" s="91"/>
    </row>
    <row r="7" spans="1:11" ht="52.5" customHeight="1" x14ac:dyDescent="0.2">
      <c r="A7" s="14" t="s">
        <v>3</v>
      </c>
      <c r="B7" s="91" t="s">
        <v>57</v>
      </c>
      <c r="C7" s="91"/>
      <c r="D7" s="91"/>
      <c r="E7" s="91"/>
      <c r="F7" s="91"/>
      <c r="G7" s="91"/>
      <c r="H7" s="91"/>
      <c r="I7" s="91"/>
      <c r="J7" s="91"/>
    </row>
    <row r="8" spans="1:11" ht="24.75" customHeight="1" x14ac:dyDescent="0.2">
      <c r="A8" s="123" t="s">
        <v>4</v>
      </c>
      <c r="B8" s="124"/>
      <c r="C8" s="124"/>
      <c r="D8" s="124"/>
      <c r="E8" s="124"/>
      <c r="F8" s="124"/>
      <c r="G8" s="124"/>
      <c r="H8" s="124"/>
      <c r="I8" s="124"/>
      <c r="J8" s="125"/>
    </row>
    <row r="9" spans="1:11" ht="17.25" customHeight="1" x14ac:dyDescent="0.2">
      <c r="A9" s="16" t="s">
        <v>5</v>
      </c>
      <c r="B9" s="4">
        <v>1</v>
      </c>
      <c r="C9" s="96" t="str">
        <f>IFERROR(VLOOKUP(B9,'[1]Validacion datos'!A2:B5,2,FALSE),"")</f>
        <v>DESARROLLO INSTITUCIONAL</v>
      </c>
      <c r="D9" s="96"/>
      <c r="E9" s="96"/>
      <c r="F9" s="96"/>
      <c r="G9" s="96"/>
      <c r="H9" s="96"/>
      <c r="I9" s="96"/>
      <c r="J9" s="96"/>
    </row>
    <row r="10" spans="1:11" ht="17.25" customHeight="1" x14ac:dyDescent="0.2">
      <c r="A10" s="16" t="s">
        <v>6</v>
      </c>
      <c r="B10" s="5">
        <v>1.4</v>
      </c>
      <c r="C10" s="96" t="str">
        <f>IFERROR(VLOOKUP(B10,'[1]Validacion datos'!A8:B26,2,FALSE),"")</f>
        <v>Seguridad y convivencia pacífica</v>
      </c>
      <c r="D10" s="96"/>
      <c r="E10" s="96"/>
      <c r="F10" s="96"/>
      <c r="G10" s="96"/>
      <c r="H10" s="96"/>
      <c r="I10" s="96"/>
      <c r="J10" s="96"/>
    </row>
    <row r="11" spans="1:11" ht="49.5" customHeight="1" x14ac:dyDescent="0.2">
      <c r="A11" s="16" t="s">
        <v>7</v>
      </c>
      <c r="B11" s="6" t="s">
        <v>76</v>
      </c>
      <c r="C11" s="154" t="str">
        <f>IFERROR(VLOOKUP(B11,'[1]Validacion datos'!D8:E64,2,FALSE),"")</f>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
      <c r="D11" s="155"/>
      <c r="E11" s="155"/>
      <c r="F11" s="155"/>
      <c r="G11" s="155"/>
      <c r="H11" s="155"/>
      <c r="I11" s="155"/>
      <c r="J11" s="156"/>
    </row>
    <row r="12" spans="1:11" ht="24.75" customHeight="1" x14ac:dyDescent="0.2">
      <c r="A12" s="123" t="s">
        <v>8</v>
      </c>
      <c r="B12" s="124"/>
      <c r="C12" s="124"/>
      <c r="D12" s="124"/>
      <c r="E12" s="124"/>
      <c r="F12" s="124"/>
      <c r="G12" s="124"/>
      <c r="H12" s="124"/>
      <c r="I12" s="124"/>
      <c r="J12" s="125"/>
    </row>
    <row r="13" spans="1:11" ht="23.25" customHeight="1" x14ac:dyDescent="0.2">
      <c r="A13" s="14" t="s">
        <v>9</v>
      </c>
      <c r="B13" s="157" t="s">
        <v>58</v>
      </c>
      <c r="C13" s="157"/>
      <c r="D13" s="157"/>
      <c r="E13" s="157"/>
      <c r="F13" s="157"/>
      <c r="G13" s="157"/>
      <c r="H13" s="157"/>
      <c r="I13" s="157"/>
      <c r="J13" s="158"/>
    </row>
    <row r="14" spans="1:11" ht="30" customHeight="1" x14ac:dyDescent="0.2">
      <c r="A14" s="17" t="s">
        <v>10</v>
      </c>
      <c r="B14" s="157" t="s">
        <v>82</v>
      </c>
      <c r="C14" s="157"/>
      <c r="D14" s="157"/>
      <c r="E14" s="157"/>
      <c r="F14" s="157"/>
      <c r="G14" s="157"/>
      <c r="H14" s="157"/>
      <c r="I14" s="157"/>
      <c r="J14" s="158"/>
    </row>
    <row r="15" spans="1:11" ht="28.5" customHeight="1" x14ac:dyDescent="0.2">
      <c r="A15" s="17" t="s">
        <v>92</v>
      </c>
      <c r="B15" s="157" t="s">
        <v>83</v>
      </c>
      <c r="C15" s="157"/>
      <c r="D15" s="157"/>
      <c r="E15" s="157"/>
      <c r="F15" s="157"/>
      <c r="G15" s="157"/>
      <c r="H15" s="157"/>
      <c r="I15" s="157"/>
      <c r="J15" s="158"/>
    </row>
    <row r="16" spans="1:11" ht="39.75" customHeight="1" x14ac:dyDescent="0.2">
      <c r="A16" s="17" t="s">
        <v>29</v>
      </c>
      <c r="B16" s="157" t="s">
        <v>84</v>
      </c>
      <c r="C16" s="157"/>
      <c r="D16" s="157"/>
      <c r="E16" s="157"/>
      <c r="F16" s="157"/>
      <c r="G16" s="157"/>
      <c r="H16" s="157"/>
      <c r="I16" s="157"/>
      <c r="J16" s="158"/>
      <c r="K16" s="1"/>
    </row>
    <row r="17" spans="1:11" ht="24.75" customHeight="1" x14ac:dyDescent="0.2">
      <c r="A17" s="123" t="s">
        <v>11</v>
      </c>
      <c r="B17" s="124"/>
      <c r="C17" s="124"/>
      <c r="D17" s="124"/>
      <c r="E17" s="124"/>
      <c r="F17" s="124"/>
      <c r="G17" s="124"/>
      <c r="H17" s="124"/>
      <c r="I17" s="124"/>
      <c r="J17" s="125"/>
    </row>
    <row r="18" spans="1:11" ht="24.75" customHeight="1" x14ac:dyDescent="0.2">
      <c r="A18" s="126" t="s">
        <v>12</v>
      </c>
      <c r="B18" s="127"/>
      <c r="C18" s="127"/>
      <c r="D18" s="127"/>
      <c r="E18" s="127"/>
      <c r="F18" s="127"/>
      <c r="G18" s="127"/>
      <c r="H18" s="127"/>
      <c r="I18" s="127"/>
      <c r="J18" s="128"/>
      <c r="K18" s="1"/>
    </row>
    <row r="19" spans="1:11" ht="54" customHeight="1" x14ac:dyDescent="0.2">
      <c r="A19" s="159" t="s">
        <v>13</v>
      </c>
      <c r="B19" s="160"/>
      <c r="C19" s="161" t="s">
        <v>14</v>
      </c>
      <c r="D19" s="162"/>
      <c r="E19" s="162"/>
      <c r="F19" s="162" t="s">
        <v>15</v>
      </c>
      <c r="G19" s="162"/>
      <c r="H19" s="160"/>
      <c r="I19" s="161" t="s">
        <v>16</v>
      </c>
      <c r="J19" s="163"/>
    </row>
    <row r="20" spans="1:11" s="8" customFormat="1" x14ac:dyDescent="0.2">
      <c r="A20" s="164">
        <v>98633000</v>
      </c>
      <c r="B20" s="136"/>
      <c r="C20" s="142">
        <v>89963000</v>
      </c>
      <c r="D20" s="143"/>
      <c r="E20" s="144"/>
      <c r="F20" s="142">
        <v>51417926.869999997</v>
      </c>
      <c r="G20" s="143"/>
      <c r="H20" s="144"/>
      <c r="I20" s="137">
        <f>+IF(F20&gt;0,F20/C20,0)</f>
        <v>0.57154526716539023</v>
      </c>
      <c r="J20" s="165"/>
      <c r="K20" s="7"/>
    </row>
    <row r="21" spans="1:11" ht="24.75" customHeight="1" x14ac:dyDescent="0.2">
      <c r="A21" s="126" t="s">
        <v>43</v>
      </c>
      <c r="B21" s="127"/>
      <c r="C21" s="127"/>
      <c r="D21" s="127"/>
      <c r="E21" s="127"/>
      <c r="F21" s="127"/>
      <c r="G21" s="127"/>
      <c r="H21" s="127"/>
      <c r="I21" s="127"/>
      <c r="J21" s="128"/>
      <c r="K21" s="1"/>
    </row>
    <row r="22" spans="1:11" ht="30" customHeight="1" x14ac:dyDescent="0.2">
      <c r="A22" s="18"/>
      <c r="B22" s="19"/>
      <c r="C22" s="139" t="s">
        <v>38</v>
      </c>
      <c r="D22" s="140"/>
      <c r="E22" s="139" t="s">
        <v>45</v>
      </c>
      <c r="F22" s="140"/>
      <c r="G22" s="139" t="s">
        <v>44</v>
      </c>
      <c r="H22" s="139"/>
      <c r="I22" s="139" t="s">
        <v>17</v>
      </c>
      <c r="J22" s="166"/>
    </row>
    <row r="23" spans="1:11" ht="38.25" x14ac:dyDescent="0.2">
      <c r="A23" s="9" t="s">
        <v>18</v>
      </c>
      <c r="B23" s="10" t="s">
        <v>19</v>
      </c>
      <c r="C23" s="10" t="s">
        <v>30</v>
      </c>
      <c r="D23" s="10" t="s">
        <v>31</v>
      </c>
      <c r="E23" s="10" t="s">
        <v>32</v>
      </c>
      <c r="F23" s="10" t="s">
        <v>33</v>
      </c>
      <c r="G23" s="10" t="s">
        <v>34</v>
      </c>
      <c r="H23" s="10" t="s">
        <v>35</v>
      </c>
      <c r="I23" s="10" t="s">
        <v>36</v>
      </c>
      <c r="J23" s="11" t="s">
        <v>37</v>
      </c>
    </row>
    <row r="24" spans="1:11" ht="80.25" customHeight="1" x14ac:dyDescent="0.2">
      <c r="A24" s="34" t="s">
        <v>104</v>
      </c>
      <c r="B24" s="33" t="s">
        <v>59</v>
      </c>
      <c r="C24" s="24">
        <v>216</v>
      </c>
      <c r="D24" s="67">
        <v>89963000</v>
      </c>
      <c r="E24" s="69">
        <v>54</v>
      </c>
      <c r="F24" s="68">
        <v>38963000</v>
      </c>
      <c r="G24" s="24">
        <v>85</v>
      </c>
      <c r="H24" s="22">
        <v>21968392.789999999</v>
      </c>
      <c r="I24" s="25">
        <f>IF(G24&gt;0,G24/E24,0)</f>
        <v>1.5740740740740742</v>
      </c>
      <c r="J24" s="26">
        <f t="shared" ref="J24" si="0">IF(H24&gt;0,H24/F24,0)</f>
        <v>0.56382703564920567</v>
      </c>
    </row>
    <row r="25" spans="1:11" ht="24.75" customHeight="1" x14ac:dyDescent="0.2">
      <c r="A25" s="123" t="s">
        <v>20</v>
      </c>
      <c r="B25" s="124"/>
      <c r="C25" s="124"/>
      <c r="D25" s="124"/>
      <c r="E25" s="124"/>
      <c r="F25" s="124"/>
      <c r="G25" s="124"/>
      <c r="H25" s="124"/>
      <c r="I25" s="124"/>
      <c r="J25" s="125"/>
    </row>
    <row r="26" spans="1:11" ht="21.75" customHeight="1" x14ac:dyDescent="0.2">
      <c r="A26" s="126" t="s">
        <v>21</v>
      </c>
      <c r="B26" s="127"/>
      <c r="C26" s="127"/>
      <c r="D26" s="127"/>
      <c r="E26" s="127"/>
      <c r="F26" s="127"/>
      <c r="G26" s="127"/>
      <c r="H26" s="127"/>
      <c r="I26" s="127"/>
      <c r="J26" s="128"/>
      <c r="K26" s="1"/>
    </row>
    <row r="27" spans="1:11" ht="24" customHeight="1" x14ac:dyDescent="0.2">
      <c r="A27" s="30" t="s">
        <v>22</v>
      </c>
      <c r="B27" s="167" t="str">
        <f>+A24</f>
        <v>7749- Extranjeros residentes con estatus migratorio regulados a través de las naturalizaciones</v>
      </c>
      <c r="C27" s="167"/>
      <c r="D27" s="167"/>
      <c r="E27" s="167"/>
      <c r="F27" s="167"/>
      <c r="G27" s="167"/>
      <c r="H27" s="167"/>
      <c r="I27" s="167"/>
      <c r="J27" s="168"/>
    </row>
    <row r="28" spans="1:11" ht="39.75" customHeight="1" x14ac:dyDescent="0.2">
      <c r="A28" s="13" t="s">
        <v>23</v>
      </c>
      <c r="B28" s="157" t="s">
        <v>75</v>
      </c>
      <c r="C28" s="157"/>
      <c r="D28" s="157"/>
      <c r="E28" s="157"/>
      <c r="F28" s="157"/>
      <c r="G28" s="157"/>
      <c r="H28" s="157"/>
      <c r="I28" s="157"/>
      <c r="J28" s="158"/>
    </row>
    <row r="29" spans="1:11" ht="59.25" customHeight="1" x14ac:dyDescent="0.2">
      <c r="A29" s="13" t="s">
        <v>24</v>
      </c>
      <c r="B29" s="157" t="s">
        <v>121</v>
      </c>
      <c r="C29" s="157"/>
      <c r="D29" s="157"/>
      <c r="E29" s="157"/>
      <c r="F29" s="157"/>
      <c r="G29" s="157"/>
      <c r="H29" s="157"/>
      <c r="I29" s="157"/>
      <c r="J29" s="158"/>
    </row>
    <row r="30" spans="1:11" ht="66" customHeight="1" x14ac:dyDescent="0.2">
      <c r="A30" s="13" t="s">
        <v>25</v>
      </c>
      <c r="B30" s="169" t="s">
        <v>122</v>
      </c>
      <c r="C30" s="169"/>
      <c r="D30" s="169"/>
      <c r="E30" s="169"/>
      <c r="F30" s="169"/>
      <c r="G30" s="169"/>
      <c r="H30" s="169"/>
      <c r="I30" s="169"/>
      <c r="J30" s="170"/>
    </row>
    <row r="31" spans="1:11" ht="25.5" customHeight="1" x14ac:dyDescent="0.2">
      <c r="A31" s="123" t="s">
        <v>91</v>
      </c>
      <c r="B31" s="124"/>
      <c r="C31" s="124"/>
      <c r="D31" s="124"/>
      <c r="E31" s="124"/>
      <c r="F31" s="124"/>
      <c r="G31" s="124"/>
      <c r="H31" s="124"/>
      <c r="I31" s="124"/>
      <c r="J31" s="125"/>
    </row>
    <row r="32" spans="1:11" ht="24.75" customHeight="1" x14ac:dyDescent="0.2">
      <c r="A32" s="126" t="s">
        <v>26</v>
      </c>
      <c r="B32" s="127"/>
      <c r="C32" s="127"/>
      <c r="D32" s="127"/>
      <c r="E32" s="127"/>
      <c r="F32" s="127"/>
      <c r="G32" s="127"/>
      <c r="H32" s="127"/>
      <c r="I32" s="127"/>
      <c r="J32" s="128"/>
      <c r="K32" s="1"/>
    </row>
    <row r="33" spans="1:10" ht="27.75" customHeight="1" x14ac:dyDescent="0.2">
      <c r="A33" s="129"/>
      <c r="B33" s="130"/>
      <c r="C33" s="130"/>
      <c r="D33" s="130"/>
      <c r="E33" s="130"/>
      <c r="F33" s="130"/>
      <c r="G33" s="130"/>
      <c r="H33" s="130"/>
      <c r="I33" s="130"/>
      <c r="J33" s="131"/>
    </row>
    <row r="34" spans="1:10" x14ac:dyDescent="0.2">
      <c r="A34" s="12"/>
      <c r="B34" s="12"/>
      <c r="C34" s="12"/>
      <c r="D34" s="12"/>
      <c r="E34" s="12"/>
      <c r="F34" s="12"/>
      <c r="G34" s="12"/>
      <c r="H34" s="12"/>
      <c r="I34" s="12"/>
      <c r="J34" s="12"/>
    </row>
    <row r="36" spans="1:10" ht="15" thickBot="1" x14ac:dyDescent="0.25">
      <c r="A36" s="27" t="s">
        <v>39</v>
      </c>
      <c r="B36" s="28">
        <f>+A20</f>
        <v>98633000</v>
      </c>
      <c r="C36" s="29"/>
      <c r="D36" s="29"/>
      <c r="E36" s="29"/>
      <c r="F36" s="29"/>
      <c r="G36" s="120"/>
      <c r="H36" s="120"/>
      <c r="I36" s="120"/>
    </row>
    <row r="37" spans="1:10" x14ac:dyDescent="0.2">
      <c r="A37" s="27" t="s">
        <v>40</v>
      </c>
      <c r="B37" s="28">
        <f>+C20</f>
        <v>89963000</v>
      </c>
      <c r="C37" s="29"/>
      <c r="D37" s="29"/>
      <c r="E37" s="29"/>
      <c r="F37" s="29"/>
      <c r="G37" s="121" t="s">
        <v>55</v>
      </c>
      <c r="H37" s="121"/>
      <c r="I37" s="121"/>
    </row>
    <row r="38" spans="1:10" x14ac:dyDescent="0.2">
      <c r="A38" s="27" t="s">
        <v>41</v>
      </c>
      <c r="B38" s="28">
        <f>+F20</f>
        <v>51417926.869999997</v>
      </c>
      <c r="C38" s="29"/>
      <c r="D38" s="29"/>
      <c r="E38" s="29"/>
      <c r="F38" s="29"/>
      <c r="G38" s="122" t="s">
        <v>42</v>
      </c>
      <c r="H38" s="122"/>
      <c r="I38" s="122"/>
    </row>
    <row r="43" spans="1:10" x14ac:dyDescent="0.2">
      <c r="A43" s="83"/>
    </row>
    <row r="44" spans="1:10" x14ac:dyDescent="0.2">
      <c r="A44" s="83"/>
    </row>
    <row r="45" spans="1:10" x14ac:dyDescent="0.2">
      <c r="A45" s="83"/>
    </row>
    <row r="46" spans="1:10" x14ac:dyDescent="0.2">
      <c r="A46" s="83"/>
    </row>
    <row r="47" spans="1:10" x14ac:dyDescent="0.2">
      <c r="A47" s="83"/>
    </row>
    <row r="48" spans="1:10" x14ac:dyDescent="0.2">
      <c r="A48" s="83"/>
      <c r="B48" s="84"/>
    </row>
  </sheetData>
  <mergeCells count="43">
    <mergeCell ref="G36:I36"/>
    <mergeCell ref="G37:I37"/>
    <mergeCell ref="G38:I38"/>
    <mergeCell ref="A31:J31"/>
    <mergeCell ref="A32:J32"/>
    <mergeCell ref="A33:J33"/>
    <mergeCell ref="A26:J26"/>
    <mergeCell ref="B27:J27"/>
    <mergeCell ref="B28:J28"/>
    <mergeCell ref="B29:J29"/>
    <mergeCell ref="B30:J30"/>
    <mergeCell ref="A25:J25"/>
    <mergeCell ref="A18:J18"/>
    <mergeCell ref="A19:B19"/>
    <mergeCell ref="C19:E19"/>
    <mergeCell ref="F19:H19"/>
    <mergeCell ref="I19:J19"/>
    <mergeCell ref="A20:B20"/>
    <mergeCell ref="C20:E20"/>
    <mergeCell ref="F20:H20"/>
    <mergeCell ref="I20:J20"/>
    <mergeCell ref="A21:J21"/>
    <mergeCell ref="C22:D22"/>
    <mergeCell ref="E22:F22"/>
    <mergeCell ref="G22:H22"/>
    <mergeCell ref="I22:J22"/>
    <mergeCell ref="A17:J17"/>
    <mergeCell ref="B6:J6"/>
    <mergeCell ref="B7:J7"/>
    <mergeCell ref="A8:J8"/>
    <mergeCell ref="C9:J9"/>
    <mergeCell ref="C10:J10"/>
    <mergeCell ref="C11:J11"/>
    <mergeCell ref="A12:J12"/>
    <mergeCell ref="B13:J13"/>
    <mergeCell ref="B14:J14"/>
    <mergeCell ref="B15:J15"/>
    <mergeCell ref="B16:J16"/>
    <mergeCell ref="B5:J5"/>
    <mergeCell ref="A1:J1"/>
    <mergeCell ref="A2:J2"/>
    <mergeCell ref="B3:J3"/>
    <mergeCell ref="B4:J4"/>
  </mergeCells>
  <dataValidations xWindow="1371" yWindow="335"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27:J27"/>
    <dataValidation allowBlank="1" showInputMessage="1" showErrorMessage="1" prompt="¿En qué consiste el producto? su objetivo" sqref="B28:J28"/>
    <dataValidation allowBlank="1" showInputMessage="1" showErrorMessage="1" prompt="1. Describir lo plasmado en el presupuesto_x000a_2. Describir lo alcanzado en términos financieros y de producción " sqref="B29:J29"/>
    <dataValidation allowBlank="1" showInputMessage="1" showErrorMessage="1" prompt="De existir desvío, explicar razones." sqref="B30:J30"/>
    <dataValidation allowBlank="1" showInputMessage="1" showErrorMessage="1" prompt="Oportunidades de mejora identificadas" sqref="A33:J34"/>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4"/>
    <dataValidation allowBlank="1" showInputMessage="1" showErrorMessage="1" prompt="Nombre del indicador" sqref="B23:B24"/>
    <dataValidation allowBlank="1" showInputMessage="1" showErrorMessage="1" prompt="Meta anual del indicador" sqref="E23:E24 C23:C24"/>
    <dataValidation allowBlank="1" showInputMessage="1" showErrorMessage="1" prompt="Monto presupuestado para el producto" sqref="F23:F24 D23:D24"/>
    <dataValidation allowBlank="1" showInputMessage="1" showErrorMessage="1" prompt="Meta alcanzada en el trimestre" sqref="G23:G24"/>
    <dataValidation allowBlank="1" showInputMessage="1" showErrorMessage="1" prompt="Monto ejecutado en el trimestre" sqref="H23:H24"/>
  </dataValidations>
  <pageMargins left="0.70866141732283472" right="0.70866141732283472" top="1.8897637795275593" bottom="0.74803149606299213" header="0.19685039370078741" footer="0.31496062992125984"/>
  <pageSetup scale="54" orientation="portrait" r:id="rId1"/>
  <headerFooter>
    <oddHeader>&amp;C
&amp;G
&amp;"Verdana,Negrita"&amp;10INFORME DE EVALUACIÓN TRIMESTRAL DE LAS
METAS FÍSICAS-FINANCIERAS
OCTUBRE - DICIEMBRE 2023&amp;R
&amp;"Verdana,Negrita"&amp;10INF-PPP-05
Versión: 01</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1"/>
  <sheetViews>
    <sheetView view="pageLayout" topLeftCell="A22" zoomScale="85" zoomScaleNormal="100" zoomScaleSheetLayoutView="85" zoomScalePageLayoutView="85" workbookViewId="0">
      <selection activeCell="B28" sqref="B28:J28"/>
    </sheetView>
  </sheetViews>
  <sheetFormatPr baseColWidth="10" defaultRowHeight="14.25" x14ac:dyDescent="0.2"/>
  <cols>
    <col min="1" max="1" width="29.5703125" style="3" customWidth="1"/>
    <col min="2" max="2" width="17.85546875" style="3" bestFit="1" customWidth="1"/>
    <col min="3" max="3" width="12.7109375" style="3" customWidth="1"/>
    <col min="4" max="4" width="15" style="3" bestFit="1" customWidth="1"/>
    <col min="5" max="5" width="12.7109375" style="3" customWidth="1"/>
    <col min="6" max="6" width="18.42578125" style="3" customWidth="1"/>
    <col min="7" max="7" width="12.7109375" style="3" customWidth="1"/>
    <col min="8" max="8" width="15" style="3" bestFit="1" customWidth="1"/>
    <col min="9" max="10" width="12.7109375" style="3" customWidth="1"/>
    <col min="11" max="11" width="11.42578125" style="3"/>
    <col min="12" max="16384" width="11.42578125" style="2"/>
  </cols>
  <sheetData>
    <row r="1" spans="1:11" ht="26.25" customHeight="1" x14ac:dyDescent="0.2">
      <c r="A1" s="123" t="s">
        <v>69</v>
      </c>
      <c r="B1" s="124"/>
      <c r="C1" s="124"/>
      <c r="D1" s="124"/>
      <c r="E1" s="124"/>
      <c r="F1" s="124"/>
      <c r="G1" s="124"/>
      <c r="H1" s="124"/>
      <c r="I1" s="124"/>
      <c r="J1" s="125"/>
      <c r="K1" s="1"/>
    </row>
    <row r="2" spans="1:11" ht="26.25" customHeight="1" x14ac:dyDescent="0.2">
      <c r="A2" s="126" t="s">
        <v>0</v>
      </c>
      <c r="B2" s="127"/>
      <c r="C2" s="127"/>
      <c r="D2" s="127"/>
      <c r="E2" s="127"/>
      <c r="F2" s="127"/>
      <c r="G2" s="127"/>
      <c r="H2" s="127"/>
      <c r="I2" s="127"/>
      <c r="J2" s="128"/>
      <c r="K2" s="1"/>
    </row>
    <row r="3" spans="1:11" ht="21" customHeight="1" x14ac:dyDescent="0.2">
      <c r="A3" s="14" t="s">
        <v>1</v>
      </c>
      <c r="B3" s="89" t="s">
        <v>46</v>
      </c>
      <c r="C3" s="89"/>
      <c r="D3" s="89"/>
      <c r="E3" s="89"/>
      <c r="F3" s="89"/>
      <c r="G3" s="89"/>
      <c r="H3" s="89"/>
      <c r="I3" s="89"/>
      <c r="J3" s="89"/>
      <c r="K3" s="1"/>
    </row>
    <row r="4" spans="1:11" ht="21" customHeight="1" x14ac:dyDescent="0.2">
      <c r="A4" s="70" t="s">
        <v>27</v>
      </c>
      <c r="B4" s="89" t="s">
        <v>47</v>
      </c>
      <c r="C4" s="89"/>
      <c r="D4" s="89"/>
      <c r="E4" s="89"/>
      <c r="F4" s="89"/>
      <c r="G4" s="89"/>
      <c r="H4" s="89"/>
      <c r="I4" s="89"/>
      <c r="J4" s="89"/>
      <c r="K4" s="1"/>
    </row>
    <row r="5" spans="1:11" ht="21" customHeight="1" x14ac:dyDescent="0.2">
      <c r="A5" s="70" t="s">
        <v>28</v>
      </c>
      <c r="B5" s="89" t="s">
        <v>48</v>
      </c>
      <c r="C5" s="89"/>
      <c r="D5" s="89"/>
      <c r="E5" s="89"/>
      <c r="F5" s="89"/>
      <c r="G5" s="89"/>
      <c r="H5" s="89"/>
      <c r="I5" s="89"/>
      <c r="J5" s="89"/>
      <c r="K5" s="1"/>
    </row>
    <row r="6" spans="1:11" ht="46.5" customHeight="1" x14ac:dyDescent="0.2">
      <c r="A6" s="14" t="s">
        <v>2</v>
      </c>
      <c r="B6" s="91" t="s">
        <v>105</v>
      </c>
      <c r="C6" s="91"/>
      <c r="D6" s="91"/>
      <c r="E6" s="91"/>
      <c r="F6" s="91"/>
      <c r="G6" s="91"/>
      <c r="H6" s="91"/>
      <c r="I6" s="91"/>
      <c r="J6" s="91"/>
    </row>
    <row r="7" spans="1:11" ht="51" customHeight="1" x14ac:dyDescent="0.2">
      <c r="A7" s="14" t="s">
        <v>3</v>
      </c>
      <c r="B7" s="91" t="s">
        <v>57</v>
      </c>
      <c r="C7" s="91"/>
      <c r="D7" s="91"/>
      <c r="E7" s="91"/>
      <c r="F7" s="91"/>
      <c r="G7" s="91"/>
      <c r="H7" s="91"/>
      <c r="I7" s="91"/>
      <c r="J7" s="91"/>
    </row>
    <row r="8" spans="1:11" ht="26.25" customHeight="1" x14ac:dyDescent="0.2">
      <c r="A8" s="123" t="s">
        <v>4</v>
      </c>
      <c r="B8" s="124"/>
      <c r="C8" s="124"/>
      <c r="D8" s="124"/>
      <c r="E8" s="124"/>
      <c r="F8" s="124"/>
      <c r="G8" s="124"/>
      <c r="H8" s="124"/>
      <c r="I8" s="124"/>
      <c r="J8" s="125"/>
    </row>
    <row r="9" spans="1:11" ht="21" customHeight="1" x14ac:dyDescent="0.2">
      <c r="A9" s="16" t="s">
        <v>5</v>
      </c>
      <c r="B9" s="4">
        <v>1</v>
      </c>
      <c r="C9" s="96" t="str">
        <f>IFERROR(VLOOKUP(B9,'[1]Validacion datos'!A2:B5,2,FALSE),"")</f>
        <v>DESARROLLO INSTITUCIONAL</v>
      </c>
      <c r="D9" s="96"/>
      <c r="E9" s="96"/>
      <c r="F9" s="96"/>
      <c r="G9" s="96"/>
      <c r="H9" s="96"/>
      <c r="I9" s="96"/>
      <c r="J9" s="96"/>
    </row>
    <row r="10" spans="1:11" ht="21" customHeight="1" x14ac:dyDescent="0.2">
      <c r="A10" s="16" t="s">
        <v>6</v>
      </c>
      <c r="B10" s="5">
        <v>1.2</v>
      </c>
      <c r="C10" s="96" t="str">
        <f>IFERROR(VLOOKUP(B10,'[1]Validacion datos'!A8:B26,2,FALSE),"")</f>
        <v>Imperio de la ley y seguridad ciudadana</v>
      </c>
      <c r="D10" s="96"/>
      <c r="E10" s="96"/>
      <c r="F10" s="96"/>
      <c r="G10" s="96"/>
      <c r="H10" s="96"/>
      <c r="I10" s="96"/>
      <c r="J10" s="96"/>
    </row>
    <row r="11" spans="1:11" ht="49.5" customHeight="1" x14ac:dyDescent="0.2">
      <c r="A11" s="31" t="s">
        <v>7</v>
      </c>
      <c r="B11" s="6" t="s">
        <v>71</v>
      </c>
      <c r="C11" s="154"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55"/>
      <c r="E11" s="155"/>
      <c r="F11" s="155"/>
      <c r="G11" s="155"/>
      <c r="H11" s="155"/>
      <c r="I11" s="155"/>
      <c r="J11" s="156"/>
    </row>
    <row r="12" spans="1:11" ht="15" x14ac:dyDescent="0.2">
      <c r="A12" s="123" t="s">
        <v>8</v>
      </c>
      <c r="B12" s="124"/>
      <c r="C12" s="124"/>
      <c r="D12" s="124"/>
      <c r="E12" s="124"/>
      <c r="F12" s="124"/>
      <c r="G12" s="124"/>
      <c r="H12" s="124"/>
      <c r="I12" s="124"/>
      <c r="J12" s="125"/>
    </row>
    <row r="13" spans="1:11" ht="25.5" customHeight="1" x14ac:dyDescent="0.2">
      <c r="A13" s="14" t="s">
        <v>9</v>
      </c>
      <c r="B13" s="171" t="s">
        <v>61</v>
      </c>
      <c r="C13" s="171"/>
      <c r="D13" s="171"/>
      <c r="E13" s="171"/>
      <c r="F13" s="171"/>
      <c r="G13" s="171"/>
      <c r="H13" s="171"/>
      <c r="I13" s="171"/>
      <c r="J13" s="172"/>
    </row>
    <row r="14" spans="1:11" ht="62.25" customHeight="1" x14ac:dyDescent="0.2">
      <c r="A14" s="17" t="s">
        <v>10</v>
      </c>
      <c r="B14" s="157" t="s">
        <v>85</v>
      </c>
      <c r="C14" s="157"/>
      <c r="D14" s="157"/>
      <c r="E14" s="157"/>
      <c r="F14" s="157"/>
      <c r="G14" s="157"/>
      <c r="H14" s="157"/>
      <c r="I14" s="157"/>
      <c r="J14" s="158"/>
    </row>
    <row r="15" spans="1:11" ht="27.75" customHeight="1" x14ac:dyDescent="0.2">
      <c r="A15" s="17" t="s">
        <v>92</v>
      </c>
      <c r="B15" s="157" t="s">
        <v>86</v>
      </c>
      <c r="C15" s="157"/>
      <c r="D15" s="157"/>
      <c r="E15" s="157"/>
      <c r="F15" s="157"/>
      <c r="G15" s="157"/>
      <c r="H15" s="157"/>
      <c r="I15" s="157"/>
      <c r="J15" s="158"/>
    </row>
    <row r="16" spans="1:11" ht="41.25" customHeight="1" x14ac:dyDescent="0.2">
      <c r="A16" s="17" t="s">
        <v>29</v>
      </c>
      <c r="B16" s="157" t="s">
        <v>87</v>
      </c>
      <c r="C16" s="157"/>
      <c r="D16" s="157"/>
      <c r="E16" s="157"/>
      <c r="F16" s="157"/>
      <c r="G16" s="157"/>
      <c r="H16" s="157"/>
      <c r="I16" s="157"/>
      <c r="J16" s="158"/>
      <c r="K16" s="1"/>
    </row>
    <row r="17" spans="1:11" ht="26.25" customHeight="1" x14ac:dyDescent="0.2">
      <c r="A17" s="123" t="s">
        <v>11</v>
      </c>
      <c r="B17" s="124"/>
      <c r="C17" s="124"/>
      <c r="D17" s="124"/>
      <c r="E17" s="124"/>
      <c r="F17" s="124"/>
      <c r="G17" s="124"/>
      <c r="H17" s="124"/>
      <c r="I17" s="124"/>
      <c r="J17" s="125"/>
    </row>
    <row r="18" spans="1:11" ht="26.25" customHeight="1" x14ac:dyDescent="0.2">
      <c r="A18" s="126" t="s">
        <v>12</v>
      </c>
      <c r="B18" s="127"/>
      <c r="C18" s="127"/>
      <c r="D18" s="127"/>
      <c r="E18" s="127"/>
      <c r="F18" s="127"/>
      <c r="G18" s="127"/>
      <c r="H18" s="127"/>
      <c r="I18" s="127"/>
      <c r="J18" s="128"/>
      <c r="K18" s="1"/>
    </row>
    <row r="19" spans="1:11" ht="45" customHeight="1" x14ac:dyDescent="0.2">
      <c r="A19" s="173" t="s">
        <v>13</v>
      </c>
      <c r="B19" s="109"/>
      <c r="C19" s="110" t="s">
        <v>14</v>
      </c>
      <c r="D19" s="112"/>
      <c r="E19" s="112"/>
      <c r="F19" s="112" t="s">
        <v>15</v>
      </c>
      <c r="G19" s="112"/>
      <c r="H19" s="109"/>
      <c r="I19" s="110" t="s">
        <v>16</v>
      </c>
      <c r="J19" s="174"/>
    </row>
    <row r="20" spans="1:11" s="8" customFormat="1" x14ac:dyDescent="0.2">
      <c r="A20" s="164">
        <v>44136888</v>
      </c>
      <c r="B20" s="136"/>
      <c r="C20" s="142">
        <f>+Tabla167[Financiera
(B)]</f>
        <v>44136888</v>
      </c>
      <c r="D20" s="143"/>
      <c r="E20" s="144"/>
      <c r="F20" s="142">
        <v>41494869.75</v>
      </c>
      <c r="G20" s="143"/>
      <c r="H20" s="144"/>
      <c r="I20" s="137">
        <f>+IF(F20&gt;0,F20/C20,0)</f>
        <v>0.94014035946530716</v>
      </c>
      <c r="J20" s="165"/>
      <c r="K20" s="7"/>
    </row>
    <row r="21" spans="1:11" ht="26.25" customHeight="1" x14ac:dyDescent="0.2">
      <c r="A21" s="126" t="s">
        <v>43</v>
      </c>
      <c r="B21" s="127"/>
      <c r="C21" s="127"/>
      <c r="D21" s="127"/>
      <c r="E21" s="127"/>
      <c r="F21" s="127"/>
      <c r="G21" s="127"/>
      <c r="H21" s="127"/>
      <c r="I21" s="127"/>
      <c r="J21" s="128"/>
      <c r="K21" s="1"/>
    </row>
    <row r="22" spans="1:11" ht="30" customHeight="1" x14ac:dyDescent="0.2">
      <c r="A22" s="18"/>
      <c r="B22" s="19"/>
      <c r="C22" s="139" t="s">
        <v>38</v>
      </c>
      <c r="D22" s="140"/>
      <c r="E22" s="139" t="s">
        <v>45</v>
      </c>
      <c r="F22" s="140"/>
      <c r="G22" s="139" t="s">
        <v>44</v>
      </c>
      <c r="H22" s="139"/>
      <c r="I22" s="139" t="s">
        <v>17</v>
      </c>
      <c r="J22" s="166"/>
    </row>
    <row r="23" spans="1:11" ht="38.25" x14ac:dyDescent="0.2">
      <c r="A23" s="9" t="s">
        <v>18</v>
      </c>
      <c r="B23" s="10" t="s">
        <v>19</v>
      </c>
      <c r="C23" s="10" t="s">
        <v>30</v>
      </c>
      <c r="D23" s="10" t="s">
        <v>31</v>
      </c>
      <c r="E23" s="10" t="s">
        <v>32</v>
      </c>
      <c r="F23" s="10" t="s">
        <v>33</v>
      </c>
      <c r="G23" s="10" t="s">
        <v>34</v>
      </c>
      <c r="H23" s="10" t="s">
        <v>35</v>
      </c>
      <c r="I23" s="10" t="s">
        <v>36</v>
      </c>
      <c r="J23" s="11" t="s">
        <v>37</v>
      </c>
    </row>
    <row r="24" spans="1:11" ht="72" customHeight="1" x14ac:dyDescent="0.2">
      <c r="A24" s="34" t="s">
        <v>106</v>
      </c>
      <c r="B24" s="33" t="s">
        <v>60</v>
      </c>
      <c r="C24" s="21">
        <v>2000</v>
      </c>
      <c r="D24" s="22">
        <v>44136888</v>
      </c>
      <c r="E24" s="36">
        <v>2000</v>
      </c>
      <c r="F24" s="23">
        <v>10659222</v>
      </c>
      <c r="G24" s="24">
        <v>2000</v>
      </c>
      <c r="H24" s="22">
        <v>10990644.5</v>
      </c>
      <c r="I24" s="25">
        <f>IF(G24&gt;0,G24/E24,0)</f>
        <v>1</v>
      </c>
      <c r="J24" s="26">
        <f>IF(H24&gt;0,H24/F24,0)</f>
        <v>1.031092560038622</v>
      </c>
    </row>
    <row r="25" spans="1:11" ht="26.25" customHeight="1" x14ac:dyDescent="0.2">
      <c r="A25" s="123" t="s">
        <v>20</v>
      </c>
      <c r="B25" s="124"/>
      <c r="C25" s="124"/>
      <c r="D25" s="124"/>
      <c r="E25" s="124"/>
      <c r="F25" s="124"/>
      <c r="G25" s="124"/>
      <c r="H25" s="124"/>
      <c r="I25" s="124"/>
      <c r="J25" s="125"/>
    </row>
    <row r="26" spans="1:11" ht="26.25" customHeight="1" x14ac:dyDescent="0.2">
      <c r="A26" s="126" t="s">
        <v>21</v>
      </c>
      <c r="B26" s="127"/>
      <c r="C26" s="127"/>
      <c r="D26" s="127"/>
      <c r="E26" s="127"/>
      <c r="F26" s="127"/>
      <c r="G26" s="127"/>
      <c r="H26" s="127"/>
      <c r="I26" s="127"/>
      <c r="J26" s="128"/>
      <c r="K26" s="1"/>
    </row>
    <row r="27" spans="1:11" ht="25.5" customHeight="1" x14ac:dyDescent="0.2">
      <c r="A27" s="30" t="s">
        <v>22</v>
      </c>
      <c r="B27" s="167" t="str">
        <f>+A24</f>
        <v>7750- Jóvenes estudiantes reciben formación como Policías Auxiliares.</v>
      </c>
      <c r="C27" s="167"/>
      <c r="D27" s="167"/>
      <c r="E27" s="167"/>
      <c r="F27" s="167"/>
      <c r="G27" s="167"/>
      <c r="H27" s="167"/>
      <c r="I27" s="167"/>
      <c r="J27" s="168"/>
    </row>
    <row r="28" spans="1:11" ht="60" customHeight="1" x14ac:dyDescent="0.2">
      <c r="A28" s="13" t="s">
        <v>23</v>
      </c>
      <c r="B28" s="157" t="s">
        <v>74</v>
      </c>
      <c r="C28" s="157"/>
      <c r="D28" s="157"/>
      <c r="E28" s="157"/>
      <c r="F28" s="157"/>
      <c r="G28" s="157"/>
      <c r="H28" s="157"/>
      <c r="I28" s="157"/>
      <c r="J28" s="158"/>
    </row>
    <row r="29" spans="1:11" ht="47.25" customHeight="1" x14ac:dyDescent="0.2">
      <c r="A29" s="13" t="s">
        <v>24</v>
      </c>
      <c r="B29" s="157" t="s">
        <v>123</v>
      </c>
      <c r="C29" s="157"/>
      <c r="D29" s="157"/>
      <c r="E29" s="157"/>
      <c r="F29" s="157"/>
      <c r="G29" s="157"/>
      <c r="H29" s="157"/>
      <c r="I29" s="157"/>
      <c r="J29" s="158"/>
    </row>
    <row r="30" spans="1:11" ht="75" customHeight="1" x14ac:dyDescent="0.2">
      <c r="A30" s="13" t="s">
        <v>25</v>
      </c>
      <c r="B30" s="169" t="s">
        <v>124</v>
      </c>
      <c r="C30" s="169"/>
      <c r="D30" s="169"/>
      <c r="E30" s="169"/>
      <c r="F30" s="169"/>
      <c r="G30" s="169"/>
      <c r="H30" s="169"/>
      <c r="I30" s="169"/>
      <c r="J30" s="170"/>
    </row>
    <row r="31" spans="1:11" x14ac:dyDescent="0.2">
      <c r="A31" s="175" t="s">
        <v>109</v>
      </c>
      <c r="B31" s="176"/>
      <c r="C31" s="176"/>
      <c r="D31" s="176"/>
      <c r="E31" s="176"/>
      <c r="F31" s="176"/>
      <c r="G31" s="176"/>
      <c r="H31" s="176"/>
      <c r="I31" s="176"/>
      <c r="J31" s="177"/>
    </row>
    <row r="32" spans="1:11" ht="15" customHeight="1" x14ac:dyDescent="0.2">
      <c r="A32" s="178" t="s">
        <v>26</v>
      </c>
      <c r="B32" s="179"/>
      <c r="C32" s="179"/>
      <c r="D32" s="179"/>
      <c r="E32" s="179"/>
      <c r="F32" s="179"/>
      <c r="G32" s="179"/>
      <c r="H32" s="179"/>
      <c r="I32" s="179"/>
      <c r="J32" s="180"/>
      <c r="K32" s="1"/>
    </row>
    <row r="33" spans="1:10" ht="12" customHeight="1" x14ac:dyDescent="0.2">
      <c r="A33" s="181"/>
      <c r="B33" s="182"/>
      <c r="C33" s="182"/>
      <c r="D33" s="182"/>
      <c r="E33" s="182"/>
      <c r="F33" s="182"/>
      <c r="G33" s="182"/>
      <c r="H33" s="182"/>
      <c r="I33" s="182"/>
      <c r="J33" s="183"/>
    </row>
    <row r="34" spans="1:10" ht="12" customHeight="1" x14ac:dyDescent="0.2">
      <c r="A34" s="79"/>
      <c r="B34" s="79"/>
      <c r="C34" s="79"/>
      <c r="D34" s="79"/>
      <c r="E34" s="79"/>
      <c r="F34" s="79"/>
      <c r="G34" s="79"/>
      <c r="H34" s="79"/>
      <c r="I34" s="79"/>
      <c r="J34" s="79"/>
    </row>
    <row r="35" spans="1:10" ht="12" customHeight="1" x14ac:dyDescent="0.2">
      <c r="A35" s="79"/>
      <c r="B35" s="79"/>
      <c r="C35" s="79"/>
      <c r="D35" s="79"/>
      <c r="E35" s="79"/>
      <c r="F35" s="79"/>
      <c r="G35" s="79"/>
      <c r="H35" s="79"/>
      <c r="I35" s="79"/>
      <c r="J35" s="79"/>
    </row>
    <row r="36" spans="1:10" x14ac:dyDescent="0.2">
      <c r="A36" s="71"/>
      <c r="B36" s="71"/>
      <c r="C36" s="71"/>
      <c r="D36" s="71"/>
      <c r="E36" s="71"/>
      <c r="F36" s="71"/>
      <c r="G36" s="71"/>
      <c r="H36" s="71"/>
      <c r="I36" s="71"/>
      <c r="J36" s="71"/>
    </row>
    <row r="37" spans="1:10" x14ac:dyDescent="0.2">
      <c r="A37" s="29"/>
      <c r="B37" s="29"/>
      <c r="C37" s="29"/>
      <c r="D37" s="29"/>
      <c r="E37" s="29"/>
      <c r="F37" s="29"/>
      <c r="G37" s="29"/>
      <c r="H37" s="29"/>
      <c r="I37" s="29"/>
      <c r="J37" s="29"/>
    </row>
    <row r="38" spans="1:10" ht="15" thickBot="1" x14ac:dyDescent="0.25">
      <c r="A38" s="27" t="s">
        <v>39</v>
      </c>
      <c r="B38" s="28">
        <f>+A20</f>
        <v>44136888</v>
      </c>
      <c r="C38" s="29"/>
      <c r="D38" s="29"/>
      <c r="E38" s="29"/>
      <c r="F38" s="29"/>
      <c r="G38" s="120"/>
      <c r="H38" s="120"/>
      <c r="I38" s="120"/>
      <c r="J38" s="29"/>
    </row>
    <row r="39" spans="1:10" x14ac:dyDescent="0.2">
      <c r="A39" s="27" t="s">
        <v>40</v>
      </c>
      <c r="B39" s="28">
        <f>+C20</f>
        <v>44136888</v>
      </c>
      <c r="C39" s="29"/>
      <c r="D39" s="29"/>
      <c r="E39" s="29"/>
      <c r="F39" s="29"/>
      <c r="G39" s="121" t="s">
        <v>55</v>
      </c>
      <c r="H39" s="121"/>
      <c r="I39" s="121"/>
    </row>
    <row r="40" spans="1:10" x14ac:dyDescent="0.2">
      <c r="A40" s="27" t="s">
        <v>41</v>
      </c>
      <c r="B40" s="28">
        <f>+F20</f>
        <v>41494869.75</v>
      </c>
      <c r="C40" s="29"/>
      <c r="D40" s="29"/>
      <c r="E40" s="29"/>
      <c r="F40" s="29"/>
      <c r="G40" s="122" t="s">
        <v>42</v>
      </c>
      <c r="H40" s="122"/>
      <c r="I40" s="122"/>
      <c r="J40" s="29"/>
    </row>
    <row r="41" spans="1:10" x14ac:dyDescent="0.2">
      <c r="A41" s="29"/>
      <c r="B41" s="29"/>
      <c r="C41" s="29"/>
      <c r="D41" s="29"/>
      <c r="E41" s="29"/>
      <c r="F41" s="29"/>
      <c r="G41" s="29"/>
      <c r="H41" s="29"/>
      <c r="I41" s="29"/>
    </row>
  </sheetData>
  <mergeCells count="43">
    <mergeCell ref="A32:J32"/>
    <mergeCell ref="A33:J33"/>
    <mergeCell ref="G38:I38"/>
    <mergeCell ref="G39:I39"/>
    <mergeCell ref="G40:I40"/>
    <mergeCell ref="A31:J31"/>
    <mergeCell ref="A21:J21"/>
    <mergeCell ref="C22:D22"/>
    <mergeCell ref="E22:F22"/>
    <mergeCell ref="G22:H22"/>
    <mergeCell ref="I22:J22"/>
    <mergeCell ref="A25:J25"/>
    <mergeCell ref="A26:J26"/>
    <mergeCell ref="B27:J27"/>
    <mergeCell ref="B28:J28"/>
    <mergeCell ref="B29:J29"/>
    <mergeCell ref="B30:J30"/>
    <mergeCell ref="A20:B20"/>
    <mergeCell ref="C20:E20"/>
    <mergeCell ref="F20:H20"/>
    <mergeCell ref="I20:J20"/>
    <mergeCell ref="A12:J12"/>
    <mergeCell ref="B13:J13"/>
    <mergeCell ref="B14:J14"/>
    <mergeCell ref="B15:J15"/>
    <mergeCell ref="B16:J16"/>
    <mergeCell ref="A17:J17"/>
    <mergeCell ref="A18:J18"/>
    <mergeCell ref="A19:B19"/>
    <mergeCell ref="C19:E19"/>
    <mergeCell ref="F19:H19"/>
    <mergeCell ref="I19:J19"/>
    <mergeCell ref="C11:J11"/>
    <mergeCell ref="A1:J1"/>
    <mergeCell ref="A2:J2"/>
    <mergeCell ref="B3:J3"/>
    <mergeCell ref="B4:J4"/>
    <mergeCell ref="B5:J5"/>
    <mergeCell ref="B6:J6"/>
    <mergeCell ref="B7:J7"/>
    <mergeCell ref="A8:J8"/>
    <mergeCell ref="C9:J9"/>
    <mergeCell ref="C10:J10"/>
  </mergeCells>
  <dataValidations xWindow="994" yWindow="879" count="16">
    <dataValidation allowBlank="1" showInputMessage="1" showErrorMessage="1" prompt="Monto ejecutado en el trimestre" sqref="H23:H24"/>
    <dataValidation allowBlank="1" showInputMessage="1" showErrorMessage="1" prompt="Meta alcanzada en el trimestre" sqref="G23:G24"/>
    <dataValidation allowBlank="1" showInputMessage="1" showErrorMessage="1" prompt="Monto presupuestado para el producto" sqref="F23:F24 D23:D24"/>
    <dataValidation allowBlank="1" showInputMessage="1" showErrorMessage="1" prompt="Meta anual del indicador" sqref="E23:E24 C23:C24"/>
    <dataValidation allowBlank="1" showInputMessage="1" showErrorMessage="1" prompt="Nombre del indicador" sqref="B23:B24"/>
    <dataValidation allowBlank="1" showInputMessage="1" showErrorMessage="1" prompt="Nombre de cada producto" sqref="A23:A24"/>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33:J36"/>
    <dataValidation allowBlank="1" showInputMessage="1" showErrorMessage="1" prompt="De existir desvío, explicar razones." sqref="B30:J30"/>
    <dataValidation allowBlank="1" showInputMessage="1" showErrorMessage="1" prompt="1. Describir lo plasmado en el presupuesto_x000a_2. Describir lo alcanzado en términos financieros y de producción " sqref="B29:J29"/>
    <dataValidation allowBlank="1" showInputMessage="1" showErrorMessage="1" prompt="¿En qué consiste el producto? su objetivo" sqref="B28:J28"/>
    <dataValidation allowBlank="1" showInputMessage="1" showErrorMessage="1" prompt="Nombre del producto" sqref="B27:J27"/>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0866141732283472" right="0.70866141732283472" top="1.7322834645669292" bottom="0.74803149606299213" header="0.15748031496062992" footer="0.31496062992125984"/>
  <pageSetup scale="53" orientation="portrait" r:id="rId1"/>
  <headerFooter>
    <oddHeader>&amp;C
&amp;G
&amp;"Verdana,Negrita"&amp;10INFORME DE EVALUACIÓN TRIMESTRAL DE LAS
METAS FÍSICAS-FINANCIERAS
OCTUBRE - DICIEMBRE 2023&amp;R
&amp;"Verdana,Negrita"&amp;10INF-PPP-05
Versión: 01</oddHeader>
  </headerFooter>
  <legacy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tabSelected="1" zoomScale="85" zoomScaleNormal="85" zoomScaleSheetLayoutView="85" workbookViewId="0">
      <selection activeCell="B49" sqref="B49:J49"/>
    </sheetView>
  </sheetViews>
  <sheetFormatPr baseColWidth="10" defaultRowHeight="14.25" x14ac:dyDescent="0.2"/>
  <cols>
    <col min="1" max="1" width="31.85546875" style="3" bestFit="1" customWidth="1"/>
    <col min="2" max="2" width="21.5703125" style="3" bestFit="1" customWidth="1"/>
    <col min="3" max="3" width="12.7109375" style="3" customWidth="1"/>
    <col min="4" max="4" width="16.140625" style="3" bestFit="1" customWidth="1"/>
    <col min="5" max="5" width="9.5703125" style="3" bestFit="1" customWidth="1"/>
    <col min="6" max="6" width="15.7109375" style="3" bestFit="1" customWidth="1"/>
    <col min="7" max="7" width="12.7109375" style="3" customWidth="1"/>
    <col min="8" max="8" width="15.7109375" style="3" bestFit="1" customWidth="1"/>
    <col min="9" max="10" width="12.7109375" style="3" customWidth="1"/>
    <col min="11" max="11" width="11.42578125" style="3"/>
    <col min="12" max="12" width="21.28515625" style="2" bestFit="1" customWidth="1"/>
    <col min="13" max="16384" width="11.42578125" style="2"/>
  </cols>
  <sheetData>
    <row r="1" spans="1:11" ht="15" x14ac:dyDescent="0.2">
      <c r="A1" s="98" t="s">
        <v>69</v>
      </c>
      <c r="B1" s="99"/>
      <c r="C1" s="99"/>
      <c r="D1" s="99"/>
      <c r="E1" s="99"/>
      <c r="F1" s="99"/>
      <c r="G1" s="99"/>
      <c r="H1" s="99"/>
      <c r="I1" s="99"/>
      <c r="J1" s="100"/>
      <c r="K1" s="1"/>
    </row>
    <row r="2" spans="1:11" ht="15" x14ac:dyDescent="0.2">
      <c r="A2" s="40" t="s">
        <v>0</v>
      </c>
      <c r="B2" s="41"/>
      <c r="C2" s="41"/>
      <c r="D2" s="41"/>
      <c r="E2" s="41"/>
      <c r="F2" s="41"/>
      <c r="G2" s="41"/>
      <c r="H2" s="41"/>
      <c r="I2" s="41"/>
      <c r="J2" s="42"/>
      <c r="K2" s="1"/>
    </row>
    <row r="3" spans="1:11" x14ac:dyDescent="0.2">
      <c r="A3" s="43" t="s">
        <v>1</v>
      </c>
      <c r="B3" s="89" t="s">
        <v>46</v>
      </c>
      <c r="C3" s="89"/>
      <c r="D3" s="89"/>
      <c r="E3" s="89"/>
      <c r="F3" s="89"/>
      <c r="G3" s="89"/>
      <c r="H3" s="89"/>
      <c r="I3" s="89"/>
      <c r="J3" s="90"/>
      <c r="K3" s="1"/>
    </row>
    <row r="4" spans="1:11" ht="15" customHeight="1" x14ac:dyDescent="0.2">
      <c r="A4" s="44" t="s">
        <v>27</v>
      </c>
      <c r="B4" s="89" t="s">
        <v>47</v>
      </c>
      <c r="C4" s="89"/>
      <c r="D4" s="89"/>
      <c r="E4" s="89"/>
      <c r="F4" s="89"/>
      <c r="G4" s="89"/>
      <c r="H4" s="89"/>
      <c r="I4" s="89"/>
      <c r="J4" s="90"/>
      <c r="K4" s="1"/>
    </row>
    <row r="5" spans="1:11" x14ac:dyDescent="0.2">
      <c r="A5" s="44" t="s">
        <v>28</v>
      </c>
      <c r="B5" s="89" t="s">
        <v>48</v>
      </c>
      <c r="C5" s="89"/>
      <c r="D5" s="89"/>
      <c r="E5" s="89"/>
      <c r="F5" s="89"/>
      <c r="G5" s="89"/>
      <c r="H5" s="89"/>
      <c r="I5" s="89"/>
      <c r="J5" s="90"/>
      <c r="K5" s="1"/>
    </row>
    <row r="6" spans="1:11" ht="55.5" customHeight="1" x14ac:dyDescent="0.2">
      <c r="A6" s="43" t="s">
        <v>2</v>
      </c>
      <c r="B6" s="91" t="s">
        <v>56</v>
      </c>
      <c r="C6" s="91"/>
      <c r="D6" s="91"/>
      <c r="E6" s="91"/>
      <c r="F6" s="91"/>
      <c r="G6" s="91"/>
      <c r="H6" s="91"/>
      <c r="I6" s="91"/>
      <c r="J6" s="92"/>
    </row>
    <row r="7" spans="1:11" ht="56.25" customHeight="1" x14ac:dyDescent="0.2">
      <c r="A7" s="43" t="s">
        <v>3</v>
      </c>
      <c r="B7" s="91" t="s">
        <v>57</v>
      </c>
      <c r="C7" s="91"/>
      <c r="D7" s="91"/>
      <c r="E7" s="91"/>
      <c r="F7" s="91"/>
      <c r="G7" s="91"/>
      <c r="H7" s="91"/>
      <c r="I7" s="91"/>
      <c r="J7" s="92"/>
    </row>
    <row r="8" spans="1:11" ht="15" x14ac:dyDescent="0.2">
      <c r="A8" s="93" t="s">
        <v>4</v>
      </c>
      <c r="B8" s="94"/>
      <c r="C8" s="94"/>
      <c r="D8" s="94"/>
      <c r="E8" s="94"/>
      <c r="F8" s="94"/>
      <c r="G8" s="94"/>
      <c r="H8" s="94"/>
      <c r="I8" s="94"/>
      <c r="J8" s="95"/>
    </row>
    <row r="9" spans="1:11" x14ac:dyDescent="0.2">
      <c r="A9" s="45" t="s">
        <v>5</v>
      </c>
      <c r="B9" s="4">
        <v>1</v>
      </c>
      <c r="C9" s="96" t="str">
        <f>IFERROR(VLOOKUP(B9,'[1]Validacion datos'!A2:B5,2,FALSE),"")</f>
        <v>DESARROLLO INSTITUCIONAL</v>
      </c>
      <c r="D9" s="96"/>
      <c r="E9" s="96"/>
      <c r="F9" s="96"/>
      <c r="G9" s="96"/>
      <c r="H9" s="96"/>
      <c r="I9" s="96"/>
      <c r="J9" s="97"/>
    </row>
    <row r="10" spans="1:11" x14ac:dyDescent="0.2">
      <c r="A10" s="45" t="s">
        <v>6</v>
      </c>
      <c r="B10" s="5">
        <v>1.2</v>
      </c>
      <c r="C10" s="96" t="str">
        <f>IFERROR(VLOOKUP(B10,'[1]Validacion datos'!A8:B26,2,FALSE),"")</f>
        <v>Imperio de la ley y seguridad ciudadana</v>
      </c>
      <c r="D10" s="96"/>
      <c r="E10" s="96"/>
      <c r="F10" s="96"/>
      <c r="G10" s="96"/>
      <c r="H10" s="96"/>
      <c r="I10" s="96"/>
      <c r="J10" s="97"/>
    </row>
    <row r="11" spans="1:11" ht="49.5" customHeight="1" x14ac:dyDescent="0.2">
      <c r="A11" s="45" t="s">
        <v>7</v>
      </c>
      <c r="B11" s="6" t="s">
        <v>71</v>
      </c>
      <c r="C11" s="113"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14"/>
      <c r="E11" s="114"/>
      <c r="F11" s="114"/>
      <c r="G11" s="114"/>
      <c r="H11" s="114"/>
      <c r="I11" s="114"/>
      <c r="J11" s="115"/>
    </row>
    <row r="12" spans="1:11" ht="15" x14ac:dyDescent="0.2">
      <c r="A12" s="93" t="s">
        <v>8</v>
      </c>
      <c r="B12" s="94"/>
      <c r="C12" s="94"/>
      <c r="D12" s="94"/>
      <c r="E12" s="94"/>
      <c r="F12" s="94"/>
      <c r="G12" s="94"/>
      <c r="H12" s="94"/>
      <c r="I12" s="94"/>
      <c r="J12" s="95"/>
    </row>
    <row r="13" spans="1:11" x14ac:dyDescent="0.2">
      <c r="A13" s="43" t="s">
        <v>9</v>
      </c>
      <c r="B13" s="116" t="s">
        <v>62</v>
      </c>
      <c r="C13" s="116"/>
      <c r="D13" s="116"/>
      <c r="E13" s="116"/>
      <c r="F13" s="116"/>
      <c r="G13" s="116"/>
      <c r="H13" s="116"/>
      <c r="I13" s="116"/>
      <c r="J13" s="117"/>
    </row>
    <row r="14" spans="1:11" ht="53.25" customHeight="1" x14ac:dyDescent="0.2">
      <c r="A14" s="46" t="s">
        <v>10</v>
      </c>
      <c r="B14" s="118" t="s">
        <v>88</v>
      </c>
      <c r="C14" s="118"/>
      <c r="D14" s="118"/>
      <c r="E14" s="118"/>
      <c r="F14" s="118"/>
      <c r="G14" s="118"/>
      <c r="H14" s="118"/>
      <c r="I14" s="118"/>
      <c r="J14" s="119"/>
    </row>
    <row r="15" spans="1:11" ht="30.75" customHeight="1" x14ac:dyDescent="0.2">
      <c r="A15" s="46" t="s">
        <v>92</v>
      </c>
      <c r="B15" s="118" t="s">
        <v>89</v>
      </c>
      <c r="C15" s="118"/>
      <c r="D15" s="118"/>
      <c r="E15" s="118"/>
      <c r="F15" s="118"/>
      <c r="G15" s="118"/>
      <c r="H15" s="118"/>
      <c r="I15" s="118"/>
      <c r="J15" s="119"/>
    </row>
    <row r="16" spans="1:11" ht="28.5" customHeight="1" x14ac:dyDescent="0.2">
      <c r="A16" s="46" t="s">
        <v>29</v>
      </c>
      <c r="B16" s="118" t="s">
        <v>90</v>
      </c>
      <c r="C16" s="118"/>
      <c r="D16" s="118"/>
      <c r="E16" s="118"/>
      <c r="F16" s="118"/>
      <c r="G16" s="118"/>
      <c r="H16" s="118"/>
      <c r="I16" s="118"/>
      <c r="J16" s="119"/>
      <c r="K16" s="1"/>
    </row>
    <row r="17" spans="1:12" ht="15" x14ac:dyDescent="0.2">
      <c r="A17" s="93" t="s">
        <v>11</v>
      </c>
      <c r="B17" s="94"/>
      <c r="C17" s="94"/>
      <c r="D17" s="94"/>
      <c r="E17" s="94"/>
      <c r="F17" s="94"/>
      <c r="G17" s="94"/>
      <c r="H17" s="94"/>
      <c r="I17" s="94"/>
      <c r="J17" s="95"/>
    </row>
    <row r="18" spans="1:12" ht="15" x14ac:dyDescent="0.2">
      <c r="A18" s="40" t="s">
        <v>12</v>
      </c>
      <c r="B18" s="41"/>
      <c r="C18" s="41"/>
      <c r="D18" s="41"/>
      <c r="E18" s="41"/>
      <c r="F18" s="41"/>
      <c r="G18" s="41"/>
      <c r="H18" s="41"/>
      <c r="I18" s="41"/>
      <c r="J18" s="42"/>
      <c r="K18" s="1"/>
    </row>
    <row r="19" spans="1:12" ht="69" customHeight="1" x14ac:dyDescent="0.2">
      <c r="A19" s="184" t="s">
        <v>13</v>
      </c>
      <c r="B19" s="160"/>
      <c r="C19" s="161" t="s">
        <v>14</v>
      </c>
      <c r="D19" s="162"/>
      <c r="E19" s="162"/>
      <c r="F19" s="162" t="s">
        <v>15</v>
      </c>
      <c r="G19" s="162"/>
      <c r="H19" s="160"/>
      <c r="I19" s="161" t="s">
        <v>16</v>
      </c>
      <c r="J19" s="185"/>
    </row>
    <row r="20" spans="1:12" s="8" customFormat="1" x14ac:dyDescent="0.2">
      <c r="A20" s="135">
        <v>1298300000</v>
      </c>
      <c r="B20" s="136"/>
      <c r="C20" s="142">
        <v>1002838209.74</v>
      </c>
      <c r="D20" s="143"/>
      <c r="E20" s="144"/>
      <c r="F20" s="142">
        <v>859002896.03999996</v>
      </c>
      <c r="G20" s="143"/>
      <c r="H20" s="144"/>
      <c r="I20" s="137">
        <f>+IF(F20&gt;0,F20/C20,0)</f>
        <v>0.85657176571154847</v>
      </c>
      <c r="J20" s="138"/>
      <c r="K20" s="7"/>
    </row>
    <row r="21" spans="1:12" ht="15" x14ac:dyDescent="0.2">
      <c r="A21" s="40" t="s">
        <v>43</v>
      </c>
      <c r="B21" s="32"/>
      <c r="C21" s="32"/>
      <c r="D21" s="32"/>
      <c r="E21" s="32"/>
      <c r="F21" s="32"/>
      <c r="G21" s="32"/>
      <c r="H21" s="32"/>
      <c r="I21" s="32"/>
      <c r="J21" s="47"/>
      <c r="K21" s="1"/>
    </row>
    <row r="22" spans="1:12" ht="32.25" customHeight="1" x14ac:dyDescent="0.2">
      <c r="A22" s="48"/>
      <c r="B22" s="49"/>
      <c r="C22" s="139" t="s">
        <v>38</v>
      </c>
      <c r="D22" s="140"/>
      <c r="E22" s="139" t="s">
        <v>45</v>
      </c>
      <c r="F22" s="140"/>
      <c r="G22" s="139" t="s">
        <v>44</v>
      </c>
      <c r="H22" s="139"/>
      <c r="I22" s="139" t="s">
        <v>17</v>
      </c>
      <c r="J22" s="141"/>
    </row>
    <row r="23" spans="1:12" ht="48" customHeight="1" x14ac:dyDescent="0.2">
      <c r="A23" s="50" t="s">
        <v>18</v>
      </c>
      <c r="B23" s="10" t="s">
        <v>19</v>
      </c>
      <c r="C23" s="10" t="s">
        <v>30</v>
      </c>
      <c r="D23" s="10" t="s">
        <v>31</v>
      </c>
      <c r="E23" s="10" t="s">
        <v>32</v>
      </c>
      <c r="F23" s="10" t="s">
        <v>33</v>
      </c>
      <c r="G23" s="10" t="s">
        <v>34</v>
      </c>
      <c r="H23" s="10" t="s">
        <v>35</v>
      </c>
      <c r="I23" s="10" t="s">
        <v>36</v>
      </c>
      <c r="J23" s="51" t="s">
        <v>37</v>
      </c>
    </row>
    <row r="24" spans="1:12" x14ac:dyDescent="0.2">
      <c r="A24" s="52" t="s">
        <v>93</v>
      </c>
      <c r="B24" s="20" t="s">
        <v>63</v>
      </c>
      <c r="C24" s="21" t="s">
        <v>63</v>
      </c>
      <c r="D24" s="22">
        <v>77734393</v>
      </c>
      <c r="E24" s="23" t="s">
        <v>63</v>
      </c>
      <c r="F24" s="23">
        <v>20525419.66</v>
      </c>
      <c r="G24" s="24" t="s">
        <v>63</v>
      </c>
      <c r="H24" s="22">
        <v>11982382</v>
      </c>
      <c r="I24" s="25" t="s">
        <v>63</v>
      </c>
      <c r="J24" s="53">
        <f t="shared" ref="J24:J28" si="0">IF(H24&gt;0,H24/F24,0)</f>
        <v>0.58378255833430304</v>
      </c>
    </row>
    <row r="25" spans="1:12" ht="63.75" x14ac:dyDescent="0.2">
      <c r="A25" s="54" t="s">
        <v>107</v>
      </c>
      <c r="B25" s="33" t="s">
        <v>64</v>
      </c>
      <c r="C25" s="21">
        <v>12500</v>
      </c>
      <c r="D25" s="22">
        <v>182284797.19999999</v>
      </c>
      <c r="E25" s="36">
        <v>3000</v>
      </c>
      <c r="F25" s="23">
        <v>82574701.870000005</v>
      </c>
      <c r="G25" s="24">
        <v>2720</v>
      </c>
      <c r="H25" s="22">
        <v>73145983.099999994</v>
      </c>
      <c r="I25" s="25">
        <f t="shared" ref="I25:I28" si="1">IF(G25&gt;0,G25/E25,0)</f>
        <v>0.90666666666666662</v>
      </c>
      <c r="J25" s="53">
        <f t="shared" si="0"/>
        <v>0.88581589086638246</v>
      </c>
      <c r="L25" s="72"/>
    </row>
    <row r="26" spans="1:12" ht="38.25" x14ac:dyDescent="0.2">
      <c r="A26" s="54" t="s">
        <v>94</v>
      </c>
      <c r="B26" s="33" t="s">
        <v>65</v>
      </c>
      <c r="C26" s="21">
        <v>2</v>
      </c>
      <c r="D26" s="22">
        <v>179339446.84999999</v>
      </c>
      <c r="E26" s="36">
        <v>2</v>
      </c>
      <c r="F26" s="23">
        <f>48824078.01-26662935.15</f>
        <v>22161142.859999999</v>
      </c>
      <c r="G26" s="24">
        <v>2</v>
      </c>
      <c r="H26" s="22">
        <v>70620132.879999995</v>
      </c>
      <c r="I26" s="25">
        <f t="shared" si="1"/>
        <v>1</v>
      </c>
      <c r="J26" s="53">
        <f t="shared" si="0"/>
        <v>3.1866647548880067</v>
      </c>
      <c r="L26" s="72"/>
    </row>
    <row r="27" spans="1:12" ht="51" x14ac:dyDescent="0.2">
      <c r="A27" s="54" t="s">
        <v>95</v>
      </c>
      <c r="B27" s="33" t="s">
        <v>66</v>
      </c>
      <c r="C27" s="21">
        <v>850</v>
      </c>
      <c r="D27" s="22">
        <v>287802117</v>
      </c>
      <c r="E27" s="36">
        <v>150</v>
      </c>
      <c r="F27" s="23">
        <f>87854445.5-33677232.01</f>
        <v>54177213.490000002</v>
      </c>
      <c r="G27" s="24">
        <v>105</v>
      </c>
      <c r="H27" s="22">
        <v>88557556.689999998</v>
      </c>
      <c r="I27" s="25">
        <f t="shared" si="1"/>
        <v>0.7</v>
      </c>
      <c r="J27" s="53">
        <f t="shared" si="0"/>
        <v>1.6345904668269049</v>
      </c>
      <c r="L27" s="73"/>
    </row>
    <row r="28" spans="1:12" ht="55.5" customHeight="1" x14ac:dyDescent="0.2">
      <c r="A28" s="54" t="s">
        <v>96</v>
      </c>
      <c r="B28" s="33" t="s">
        <v>67</v>
      </c>
      <c r="C28" s="35">
        <v>163</v>
      </c>
      <c r="D28" s="22">
        <v>275677455.69</v>
      </c>
      <c r="E28" s="36">
        <v>10</v>
      </c>
      <c r="F28" s="23">
        <v>170967692.62</v>
      </c>
      <c r="G28" s="24">
        <v>35</v>
      </c>
      <c r="H28" s="22">
        <v>102560924.13</v>
      </c>
      <c r="I28" s="25">
        <f t="shared" si="1"/>
        <v>3.5</v>
      </c>
      <c r="J28" s="53">
        <f t="shared" si="0"/>
        <v>0.59988482360790951</v>
      </c>
    </row>
    <row r="29" spans="1:12" ht="17.25" customHeight="1" x14ac:dyDescent="0.2">
      <c r="A29" s="93" t="s">
        <v>20</v>
      </c>
      <c r="B29" s="94"/>
      <c r="C29" s="94"/>
      <c r="D29" s="94"/>
      <c r="E29" s="94"/>
      <c r="F29" s="94"/>
      <c r="G29" s="94"/>
      <c r="H29" s="94"/>
      <c r="I29" s="94"/>
      <c r="J29" s="95"/>
    </row>
    <row r="30" spans="1:12" ht="18.75" customHeight="1" x14ac:dyDescent="0.2">
      <c r="A30" s="40" t="s">
        <v>21</v>
      </c>
      <c r="B30" s="32"/>
      <c r="C30" s="32"/>
      <c r="D30" s="32"/>
      <c r="E30" s="32"/>
      <c r="F30" s="32"/>
      <c r="G30" s="32"/>
      <c r="H30" s="32"/>
      <c r="I30" s="32"/>
      <c r="J30" s="47"/>
      <c r="K30" s="1"/>
      <c r="L30" s="72"/>
    </row>
    <row r="31" spans="1:12" ht="18.75" customHeight="1" x14ac:dyDescent="0.2">
      <c r="A31" s="55" t="s">
        <v>22</v>
      </c>
      <c r="B31" s="186" t="str">
        <f>+A24</f>
        <v>7420- Acciones comunes P50</v>
      </c>
      <c r="C31" s="186"/>
      <c r="D31" s="186"/>
      <c r="E31" s="186"/>
      <c r="F31" s="186"/>
      <c r="G31" s="186"/>
      <c r="H31" s="186"/>
      <c r="I31" s="186"/>
      <c r="J31" s="187"/>
    </row>
    <row r="32" spans="1:12" x14ac:dyDescent="0.2">
      <c r="A32" s="56" t="s">
        <v>23</v>
      </c>
      <c r="B32" s="188" t="s">
        <v>63</v>
      </c>
      <c r="C32" s="188"/>
      <c r="D32" s="188"/>
      <c r="E32" s="188"/>
      <c r="F32" s="188"/>
      <c r="G32" s="188"/>
      <c r="H32" s="188"/>
      <c r="I32" s="188"/>
      <c r="J32" s="189"/>
    </row>
    <row r="33" spans="1:10" x14ac:dyDescent="0.2">
      <c r="A33" s="56" t="s">
        <v>24</v>
      </c>
      <c r="B33" s="188" t="s">
        <v>63</v>
      </c>
      <c r="C33" s="188"/>
      <c r="D33" s="188"/>
      <c r="E33" s="188"/>
      <c r="F33" s="188"/>
      <c r="G33" s="188"/>
      <c r="H33" s="188"/>
      <c r="I33" s="188"/>
      <c r="J33" s="189"/>
    </row>
    <row r="34" spans="1:10" ht="30.75" customHeight="1" x14ac:dyDescent="0.2">
      <c r="A34" s="56" t="s">
        <v>25</v>
      </c>
      <c r="B34" s="190" t="s">
        <v>63</v>
      </c>
      <c r="C34" s="190"/>
      <c r="D34" s="190"/>
      <c r="E34" s="190"/>
      <c r="F34" s="190"/>
      <c r="G34" s="190"/>
      <c r="H34" s="190"/>
      <c r="I34" s="190"/>
      <c r="J34" s="191"/>
    </row>
    <row r="35" spans="1:10" ht="32.25" customHeight="1" x14ac:dyDescent="0.2">
      <c r="A35" s="55" t="s">
        <v>22</v>
      </c>
      <c r="B35" s="186" t="str">
        <f>+A25</f>
        <v>6867- Negocios de expendio bebidas alcohólicas inspeccionados para el cumplimiento de las leyes normativas vigentes</v>
      </c>
      <c r="C35" s="186"/>
      <c r="D35" s="186"/>
      <c r="E35" s="186"/>
      <c r="F35" s="186"/>
      <c r="G35" s="186"/>
      <c r="H35" s="186"/>
      <c r="I35" s="186"/>
      <c r="J35" s="187"/>
    </row>
    <row r="36" spans="1:10" ht="68.25" customHeight="1" x14ac:dyDescent="0.2">
      <c r="A36" s="56" t="s">
        <v>23</v>
      </c>
      <c r="B36" s="195" t="s">
        <v>70</v>
      </c>
      <c r="C36" s="195"/>
      <c r="D36" s="195"/>
      <c r="E36" s="195"/>
      <c r="F36" s="195"/>
      <c r="G36" s="195"/>
      <c r="H36" s="195"/>
      <c r="I36" s="195"/>
      <c r="J36" s="195"/>
    </row>
    <row r="37" spans="1:10" ht="126.75" customHeight="1" x14ac:dyDescent="0.2">
      <c r="A37" s="57" t="s">
        <v>24</v>
      </c>
      <c r="B37" s="195" t="s">
        <v>125</v>
      </c>
      <c r="C37" s="195"/>
      <c r="D37" s="195"/>
      <c r="E37" s="195"/>
      <c r="F37" s="195"/>
      <c r="G37" s="195"/>
      <c r="H37" s="195"/>
      <c r="I37" s="195"/>
      <c r="J37" s="195"/>
    </row>
    <row r="38" spans="1:10" ht="88.5" customHeight="1" x14ac:dyDescent="0.2">
      <c r="A38" s="37" t="s">
        <v>25</v>
      </c>
      <c r="B38" s="195" t="s">
        <v>126</v>
      </c>
      <c r="C38" s="195"/>
      <c r="D38" s="195"/>
      <c r="E38" s="195"/>
      <c r="F38" s="195"/>
      <c r="G38" s="195"/>
      <c r="H38" s="195"/>
      <c r="I38" s="195"/>
      <c r="J38" s="195"/>
    </row>
    <row r="39" spans="1:10" ht="26.25" customHeight="1" x14ac:dyDescent="0.2">
      <c r="A39" s="38" t="s">
        <v>22</v>
      </c>
      <c r="B39" s="192" t="str">
        <f>+A26</f>
        <v>7413- Campañas de entrega voluntaria de armas de fuego ilegales</v>
      </c>
      <c r="C39" s="193"/>
      <c r="D39" s="193"/>
      <c r="E39" s="193"/>
      <c r="F39" s="193"/>
      <c r="G39" s="193"/>
      <c r="H39" s="193"/>
      <c r="I39" s="193"/>
      <c r="J39" s="194"/>
    </row>
    <row r="40" spans="1:10" ht="65.25" customHeight="1" x14ac:dyDescent="0.2">
      <c r="A40" s="37" t="s">
        <v>23</v>
      </c>
      <c r="B40" s="196" t="s">
        <v>72</v>
      </c>
      <c r="C40" s="196"/>
      <c r="D40" s="196"/>
      <c r="E40" s="196"/>
      <c r="F40" s="196"/>
      <c r="G40" s="196"/>
      <c r="H40" s="196"/>
      <c r="I40" s="196"/>
      <c r="J40" s="196"/>
    </row>
    <row r="41" spans="1:10" ht="74.25" customHeight="1" x14ac:dyDescent="0.2">
      <c r="A41" s="37" t="s">
        <v>24</v>
      </c>
      <c r="B41" s="197" t="s">
        <v>127</v>
      </c>
      <c r="C41" s="197"/>
      <c r="D41" s="197"/>
      <c r="E41" s="197"/>
      <c r="F41" s="197"/>
      <c r="G41" s="197"/>
      <c r="H41" s="197"/>
      <c r="I41" s="197"/>
      <c r="J41" s="197"/>
    </row>
    <row r="42" spans="1:10" ht="141.75" customHeight="1" x14ac:dyDescent="0.2">
      <c r="A42" s="37" t="s">
        <v>25</v>
      </c>
      <c r="B42" s="195" t="s">
        <v>128</v>
      </c>
      <c r="C42" s="195"/>
      <c r="D42" s="195"/>
      <c r="E42" s="195"/>
      <c r="F42" s="195"/>
      <c r="G42" s="195"/>
      <c r="H42" s="195"/>
      <c r="I42" s="195"/>
      <c r="J42" s="195"/>
    </row>
    <row r="43" spans="1:10" ht="26.25" customHeight="1" x14ac:dyDescent="0.2">
      <c r="A43" s="38" t="s">
        <v>22</v>
      </c>
      <c r="B43" s="192" t="str">
        <f>+A27</f>
        <v>7446- Municipios con mesas locales de seguridad, ciudadanía y género en funcionamiento</v>
      </c>
      <c r="C43" s="193"/>
      <c r="D43" s="193"/>
      <c r="E43" s="193"/>
      <c r="F43" s="193"/>
      <c r="G43" s="193"/>
      <c r="H43" s="193"/>
      <c r="I43" s="193"/>
      <c r="J43" s="194"/>
    </row>
    <row r="44" spans="1:10" ht="46.5" customHeight="1" x14ac:dyDescent="0.2">
      <c r="A44" s="37" t="s">
        <v>23</v>
      </c>
      <c r="B44" s="198" t="s">
        <v>73</v>
      </c>
      <c r="C44" s="199"/>
      <c r="D44" s="199"/>
      <c r="E44" s="199"/>
      <c r="F44" s="199"/>
      <c r="G44" s="199"/>
      <c r="H44" s="199"/>
      <c r="I44" s="199"/>
      <c r="J44" s="200"/>
    </row>
    <row r="45" spans="1:10" ht="165.75" customHeight="1" x14ac:dyDescent="0.2">
      <c r="A45" s="37" t="s">
        <v>24</v>
      </c>
      <c r="B45" s="196" t="s">
        <v>129</v>
      </c>
      <c r="C45" s="196"/>
      <c r="D45" s="196"/>
      <c r="E45" s="196"/>
      <c r="F45" s="196"/>
      <c r="G45" s="196"/>
      <c r="H45" s="196"/>
      <c r="I45" s="196"/>
      <c r="J45" s="196"/>
    </row>
    <row r="46" spans="1:10" ht="113.25" customHeight="1" x14ac:dyDescent="0.2">
      <c r="A46" s="37" t="s">
        <v>25</v>
      </c>
      <c r="B46" s="195" t="s">
        <v>130</v>
      </c>
      <c r="C46" s="195"/>
      <c r="D46" s="195"/>
      <c r="E46" s="195"/>
      <c r="F46" s="195"/>
      <c r="G46" s="195"/>
      <c r="H46" s="195"/>
      <c r="I46" s="195"/>
      <c r="J46" s="195"/>
    </row>
    <row r="47" spans="1:10" ht="26.25" customHeight="1" x14ac:dyDescent="0.2">
      <c r="A47" s="38" t="s">
        <v>22</v>
      </c>
      <c r="B47" s="192" t="str">
        <f>+A28</f>
        <v>7447- Ciudadanos expuestos a violencia, crímenes y delitos que participan en las actividades de prevención.</v>
      </c>
      <c r="C47" s="193"/>
      <c r="D47" s="193"/>
      <c r="E47" s="193"/>
      <c r="F47" s="193"/>
      <c r="G47" s="193"/>
      <c r="H47" s="193"/>
      <c r="I47" s="193"/>
      <c r="J47" s="194"/>
    </row>
    <row r="48" spans="1:10" ht="44.25" customHeight="1" x14ac:dyDescent="0.2">
      <c r="A48" s="37" t="s">
        <v>23</v>
      </c>
      <c r="B48" s="196" t="s">
        <v>68</v>
      </c>
      <c r="C48" s="196"/>
      <c r="D48" s="196"/>
      <c r="E48" s="196"/>
      <c r="F48" s="196"/>
      <c r="G48" s="196"/>
      <c r="H48" s="196"/>
      <c r="I48" s="196"/>
      <c r="J48" s="196"/>
    </row>
    <row r="49" spans="1:11" ht="63" customHeight="1" x14ac:dyDescent="0.2">
      <c r="A49" s="37" t="s">
        <v>24</v>
      </c>
      <c r="B49" s="196" t="s">
        <v>131</v>
      </c>
      <c r="C49" s="196"/>
      <c r="D49" s="196"/>
      <c r="E49" s="196"/>
      <c r="F49" s="196"/>
      <c r="G49" s="196"/>
      <c r="H49" s="196"/>
      <c r="I49" s="196"/>
      <c r="J49" s="196"/>
    </row>
    <row r="50" spans="1:11" ht="115.5" customHeight="1" x14ac:dyDescent="0.2">
      <c r="A50" s="37" t="s">
        <v>25</v>
      </c>
      <c r="B50" s="202" t="s">
        <v>132</v>
      </c>
      <c r="C50" s="203"/>
      <c r="D50" s="203"/>
      <c r="E50" s="203"/>
      <c r="F50" s="203"/>
      <c r="G50" s="203"/>
      <c r="H50" s="203"/>
      <c r="I50" s="203"/>
      <c r="J50" s="204"/>
    </row>
    <row r="51" spans="1:11" ht="26.25" customHeight="1" x14ac:dyDescent="0.2">
      <c r="A51" s="205" t="s">
        <v>91</v>
      </c>
      <c r="B51" s="205"/>
      <c r="C51" s="205"/>
      <c r="D51" s="205"/>
      <c r="E51" s="205"/>
      <c r="F51" s="205"/>
      <c r="G51" s="205"/>
      <c r="H51" s="205"/>
      <c r="I51" s="205"/>
      <c r="J51" s="205"/>
    </row>
    <row r="52" spans="1:11" ht="26.25" customHeight="1" x14ac:dyDescent="0.2">
      <c r="A52" s="39" t="s">
        <v>26</v>
      </c>
      <c r="B52" s="39"/>
      <c r="C52" s="39"/>
      <c r="D52" s="39"/>
      <c r="E52" s="39"/>
      <c r="F52" s="39"/>
      <c r="G52" s="39"/>
      <c r="H52" s="39"/>
      <c r="I52" s="39"/>
      <c r="J52" s="39"/>
      <c r="K52" s="1"/>
    </row>
    <row r="53" spans="1:11" ht="18.75" customHeight="1" x14ac:dyDescent="0.2">
      <c r="A53" s="206"/>
      <c r="B53" s="206"/>
      <c r="C53" s="206"/>
      <c r="D53" s="206"/>
      <c r="E53" s="206"/>
      <c r="F53" s="206"/>
      <c r="G53" s="206"/>
      <c r="H53" s="206"/>
      <c r="I53" s="206"/>
      <c r="J53" s="206"/>
    </row>
    <row r="54" spans="1:11" x14ac:dyDescent="0.2">
      <c r="A54" s="80"/>
      <c r="B54" s="80"/>
      <c r="C54" s="80"/>
      <c r="D54" s="80"/>
      <c r="E54" s="80"/>
      <c r="F54" s="80"/>
      <c r="G54" s="80"/>
      <c r="H54" s="80"/>
      <c r="I54" s="80"/>
      <c r="J54" s="80"/>
    </row>
    <row r="55" spans="1:11" x14ac:dyDescent="0.2">
      <c r="A55" s="80"/>
      <c r="B55" s="80"/>
      <c r="C55" s="80"/>
      <c r="D55" s="80"/>
      <c r="E55" s="80"/>
      <c r="F55" s="80"/>
      <c r="G55" s="80"/>
      <c r="H55" s="80"/>
      <c r="I55" s="80"/>
      <c r="J55" s="80"/>
    </row>
    <row r="56" spans="1:11" x14ac:dyDescent="0.2">
      <c r="A56" s="81"/>
      <c r="B56" s="81"/>
      <c r="C56" s="81"/>
      <c r="D56" s="81"/>
      <c r="E56" s="81"/>
      <c r="F56" s="81"/>
      <c r="G56" s="81"/>
      <c r="H56" s="81"/>
      <c r="I56" s="81"/>
      <c r="J56" s="81"/>
    </row>
    <row r="57" spans="1:11" ht="15" thickBot="1" x14ac:dyDescent="0.25">
      <c r="A57" s="27" t="s">
        <v>39</v>
      </c>
      <c r="B57" s="28">
        <f>+A20</f>
        <v>1298300000</v>
      </c>
      <c r="C57" s="81"/>
      <c r="D57" s="81"/>
      <c r="E57" s="81"/>
      <c r="F57" s="81"/>
      <c r="G57" s="120"/>
      <c r="H57" s="120"/>
      <c r="I57" s="120"/>
      <c r="J57" s="81"/>
    </row>
    <row r="58" spans="1:11" x14ac:dyDescent="0.2">
      <c r="A58" s="27" t="s">
        <v>40</v>
      </c>
      <c r="B58" s="28">
        <f>+C20</f>
        <v>1002838209.74</v>
      </c>
      <c r="C58" s="81"/>
      <c r="D58" s="81"/>
      <c r="E58" s="81"/>
      <c r="F58" s="81"/>
      <c r="G58" s="201" t="s">
        <v>55</v>
      </c>
      <c r="H58" s="201"/>
      <c r="I58" s="201"/>
      <c r="J58" s="81"/>
    </row>
    <row r="59" spans="1:11" x14ac:dyDescent="0.2">
      <c r="A59" s="27" t="s">
        <v>41</v>
      </c>
      <c r="B59" s="28">
        <f>+F20</f>
        <v>859002896.03999996</v>
      </c>
      <c r="C59" s="81"/>
      <c r="D59" s="81"/>
      <c r="E59" s="81"/>
      <c r="F59" s="81"/>
      <c r="G59" s="201" t="s">
        <v>42</v>
      </c>
      <c r="H59" s="201"/>
      <c r="I59" s="201"/>
      <c r="J59" s="81"/>
    </row>
    <row r="60" spans="1:11" x14ac:dyDescent="0.2">
      <c r="A60" s="82"/>
      <c r="B60" s="82"/>
      <c r="C60" s="81"/>
      <c r="D60" s="81"/>
      <c r="E60" s="81"/>
      <c r="F60" s="81"/>
      <c r="G60" s="81"/>
      <c r="H60" s="81"/>
      <c r="I60" s="81"/>
      <c r="J60" s="81"/>
    </row>
    <row r="63" spans="1:11" x14ac:dyDescent="0.2">
      <c r="A63" s="83"/>
    </row>
    <row r="64" spans="1:11" x14ac:dyDescent="0.2">
      <c r="A64" s="83"/>
    </row>
    <row r="65" spans="1:2" x14ac:dyDescent="0.2">
      <c r="A65" s="83"/>
    </row>
    <row r="66" spans="1:2" x14ac:dyDescent="0.2">
      <c r="A66" s="83"/>
      <c r="B66" s="84"/>
    </row>
    <row r="67" spans="1:2" x14ac:dyDescent="0.2">
      <c r="A67" s="83"/>
    </row>
    <row r="68" spans="1:2" x14ac:dyDescent="0.2">
      <c r="A68" s="83"/>
    </row>
    <row r="69" spans="1:2" x14ac:dyDescent="0.2">
      <c r="A69" s="83"/>
    </row>
    <row r="70" spans="1:2" x14ac:dyDescent="0.2">
      <c r="A70" s="84"/>
    </row>
  </sheetData>
  <mergeCells count="54">
    <mergeCell ref="G57:I57"/>
    <mergeCell ref="G58:I58"/>
    <mergeCell ref="G59:I59"/>
    <mergeCell ref="B48:J48"/>
    <mergeCell ref="B49:J49"/>
    <mergeCell ref="B50:J50"/>
    <mergeCell ref="A51:J51"/>
    <mergeCell ref="A53:J53"/>
    <mergeCell ref="B47:J47"/>
    <mergeCell ref="B36:J36"/>
    <mergeCell ref="B37:J37"/>
    <mergeCell ref="B38:J38"/>
    <mergeCell ref="B39:J39"/>
    <mergeCell ref="B40:J40"/>
    <mergeCell ref="B41:J41"/>
    <mergeCell ref="B42:J42"/>
    <mergeCell ref="B43:J43"/>
    <mergeCell ref="B44:J44"/>
    <mergeCell ref="B45:J45"/>
    <mergeCell ref="B46:J46"/>
    <mergeCell ref="B35:J35"/>
    <mergeCell ref="C22:D22"/>
    <mergeCell ref="E22:F22"/>
    <mergeCell ref="G22:H22"/>
    <mergeCell ref="I22:J22"/>
    <mergeCell ref="A29:J29"/>
    <mergeCell ref="B31:J31"/>
    <mergeCell ref="B32:J32"/>
    <mergeCell ref="B33:J33"/>
    <mergeCell ref="B34:J34"/>
    <mergeCell ref="A20:B20"/>
    <mergeCell ref="C20:E20"/>
    <mergeCell ref="F20:H20"/>
    <mergeCell ref="I20:J20"/>
    <mergeCell ref="A12:J12"/>
    <mergeCell ref="B13:J13"/>
    <mergeCell ref="B14:J14"/>
    <mergeCell ref="B15:J15"/>
    <mergeCell ref="B16:J16"/>
    <mergeCell ref="A17:J17"/>
    <mergeCell ref="A19:B19"/>
    <mergeCell ref="C19:E19"/>
    <mergeCell ref="F19:H19"/>
    <mergeCell ref="I19:J19"/>
    <mergeCell ref="C11:J11"/>
    <mergeCell ref="A1:J1"/>
    <mergeCell ref="B3:J3"/>
    <mergeCell ref="B4:J4"/>
    <mergeCell ref="B5:J5"/>
    <mergeCell ref="B6:J6"/>
    <mergeCell ref="B7:J7"/>
    <mergeCell ref="A8:J8"/>
    <mergeCell ref="C9:J9"/>
    <mergeCell ref="C10:J10"/>
  </mergeCells>
  <dataValidations xWindow="1505" yWindow="444"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31:J31 B35:J35 B39:J39 B43:J43 B47:J47"/>
    <dataValidation allowBlank="1" showInputMessage="1" showErrorMessage="1" prompt="¿En qué consiste el producto? su objetivo" sqref="B32:J32 B36:J36 B40:J40 B44:J44 B48:J48"/>
    <dataValidation allowBlank="1" showInputMessage="1" showErrorMessage="1" prompt="1. Describir lo plasmado en el presupuesto_x000a_2. Describir lo alcanzado en términos financieros y de producción " sqref="B33:J33 B37:J37 B41:J41 B45:J45 B49:J49"/>
    <dataValidation allowBlank="1" showInputMessage="1" showErrorMessage="1" prompt="De existir desvío, explicar razones." sqref="B34:J34 B50:J50 B42:J42 B46:J46 B38:J38"/>
    <dataValidation allowBlank="1" showInputMessage="1" showErrorMessage="1" prompt="Oportunidades de mejora identificadas" sqref="A53:J55"/>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8"/>
    <dataValidation allowBlank="1" showInputMessage="1" showErrorMessage="1" prompt="Nombre del indicador" sqref="B23:B28"/>
    <dataValidation allowBlank="1" showInputMessage="1" showErrorMessage="1" prompt="Meta anual del indicador" sqref="E23:E28 C23:C28"/>
    <dataValidation allowBlank="1" showInputMessage="1" showErrorMessage="1" prompt="Monto presupuestado para el producto" sqref="F23:F28 D23:D28"/>
    <dataValidation allowBlank="1" showInputMessage="1" showErrorMessage="1" prompt="Meta alcanzada en el trimestre" sqref="G23:G28"/>
    <dataValidation allowBlank="1" showInputMessage="1" showErrorMessage="1" prompt="Monto ejecutado en el trimestre" sqref="H23:H28"/>
  </dataValidations>
  <pageMargins left="0.70866141732283472" right="0.70866141732283472" top="1.6929133858267718" bottom="0.74803149606299213" header="0.31496062992125984" footer="0.31496062992125984"/>
  <pageSetup scale="55" fitToHeight="6" orientation="portrait" r:id="rId1"/>
  <headerFooter>
    <oddHeader>&amp;C
&amp;G
&amp;"Verdana,Negrita"&amp;10INFORME DE EVALUACIÓN TRIMESTRAL DE LAS
METAS FÍSICAS-FINANCIERAS
OCTUBRE - DICIEMBRE 2023&amp;R
&amp;"Verdana,Negrita"&amp;10INF-PPP-05
Versión: 01</oddHeader>
  </headerFooter>
  <legacy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Programa 11</vt:lpstr>
      <vt:lpstr>Programa 12</vt:lpstr>
      <vt:lpstr>Programa 14</vt:lpstr>
      <vt:lpstr>Programa 50</vt:lpstr>
      <vt:lpstr>'Programa 11'!Área_de_impresión</vt:lpstr>
      <vt:lpstr>'Programa 12'!Área_de_impresión</vt:lpstr>
      <vt:lpstr>'Programa 14'!Área_de_impresión</vt:lpstr>
      <vt:lpstr>'Programa 50'!Área_de_impresión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Cesar Augusto Roa Meran</cp:lastModifiedBy>
  <cp:lastPrinted>2024-01-17T13:38:42Z</cp:lastPrinted>
  <dcterms:created xsi:type="dcterms:W3CDTF">2021-03-22T15:50:10Z</dcterms:created>
  <dcterms:modified xsi:type="dcterms:W3CDTF">2024-01-17T14:32:11Z</dcterms:modified>
</cp:coreProperties>
</file>